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120" windowWidth="10740" windowHeight="11760"/>
  </bookViews>
  <sheets>
    <sheet name="03 Chapter model" sheetId="1" r:id="rId1"/>
    <sheet name="TAXES" sheetId="3" r:id="rId2"/>
    <sheet name="3-2" sheetId="6" r:id="rId3"/>
    <sheet name="3-7" sheetId="4" r:id="rId4"/>
  </sheets>
  <definedNames>
    <definedName name="_xlnm.Print_Area" localSheetId="0">'03 Chapter model'!$A$1:$I$112</definedName>
    <definedName name="_xlnm.Print_Area" localSheetId="1">TAXES!$A$1:$H$42</definedName>
    <definedName name="table">TAXES!$A$9:$D$16</definedName>
  </definedNames>
  <calcPr calcId="145621"/>
</workbook>
</file>

<file path=xl/calcChain.xml><?xml version="1.0" encoding="utf-8"?>
<calcChain xmlns="http://schemas.openxmlformats.org/spreadsheetml/2006/main">
  <c r="H18" i="3" l="1"/>
  <c r="D14" i="6"/>
  <c r="D13" i="6"/>
  <c r="D17" i="6" s="1"/>
  <c r="D9" i="6"/>
  <c r="E106" i="1"/>
  <c r="D106" i="1"/>
  <c r="D9" i="4"/>
  <c r="F47" i="1"/>
  <c r="F49" i="1" s="1"/>
  <c r="E47" i="1"/>
  <c r="E49" i="1" s="1"/>
  <c r="H19" i="3"/>
  <c r="H20" i="3"/>
  <c r="H26" i="3" s="1"/>
  <c r="I1" i="4"/>
  <c r="G1" i="6"/>
  <c r="H1" i="3"/>
  <c r="F59" i="1"/>
  <c r="E59" i="1"/>
  <c r="B8" i="4"/>
  <c r="B9" i="4"/>
  <c r="B10" i="4" s="1"/>
  <c r="H7" i="3"/>
  <c r="F21" i="1"/>
  <c r="F24" i="1" s="1"/>
  <c r="F30" i="1"/>
  <c r="E30" i="1"/>
  <c r="E32" i="1" s="1"/>
  <c r="F32" i="1"/>
  <c r="F36" i="1" s="1"/>
  <c r="F35" i="1"/>
  <c r="F102" i="1"/>
  <c r="F62" i="1"/>
  <c r="E61" i="1"/>
  <c r="F61" i="1"/>
  <c r="F104" i="1"/>
  <c r="H24" i="3" l="1"/>
  <c r="H25" i="3"/>
  <c r="H27" i="3" s="1"/>
  <c r="F50" i="1"/>
  <c r="F51" i="1" s="1"/>
  <c r="E50" i="1"/>
  <c r="E51" i="1" s="1"/>
  <c r="H28" i="3" l="1"/>
  <c r="H29" i="3" s="1"/>
  <c r="H21" i="3"/>
  <c r="H22" i="3" s="1"/>
  <c r="F54" i="1"/>
  <c r="F60" i="1"/>
  <c r="E54" i="1"/>
  <c r="E34" i="1" s="1"/>
  <c r="E35" i="1" s="1"/>
  <c r="E72" i="1"/>
  <c r="E18" i="1" s="1"/>
  <c r="E21" i="1" s="1"/>
  <c r="E24" i="1" s="1"/>
  <c r="F103" i="1"/>
  <c r="E60" i="1"/>
  <c r="G105" i="1" l="1"/>
  <c r="E62" i="1"/>
  <c r="E36" i="1"/>
</calcChain>
</file>

<file path=xl/sharedStrings.xml><?xml version="1.0" encoding="utf-8"?>
<sst xmlns="http://schemas.openxmlformats.org/spreadsheetml/2006/main" count="204" uniqueCount="168">
  <si>
    <t>(in millions of dollars)</t>
  </si>
  <si>
    <t>Net sales</t>
  </si>
  <si>
    <t>Earnings before interest and taxes (EBIT)</t>
  </si>
  <si>
    <t xml:space="preserve">Less interest </t>
  </si>
  <si>
    <t>Earnings before taxes (EBT)</t>
  </si>
  <si>
    <t>Common dividends</t>
  </si>
  <si>
    <t>Addition to retained earnings</t>
  </si>
  <si>
    <t>Assets</t>
  </si>
  <si>
    <t>Tax rate</t>
  </si>
  <si>
    <t>Taxes</t>
  </si>
  <si>
    <t>and up</t>
  </si>
  <si>
    <t>taxable income</t>
  </si>
  <si>
    <t xml:space="preserve">It pays this </t>
  </si>
  <si>
    <t>over the base</t>
  </si>
  <si>
    <t>is between:</t>
  </si>
  <si>
    <t>If a corporation's</t>
  </si>
  <si>
    <t>(1)</t>
  </si>
  <si>
    <t>(2)</t>
  </si>
  <si>
    <t>(3)</t>
  </si>
  <si>
    <t>(4)</t>
  </si>
  <si>
    <t>INPUT DATA SECTION:  Historical Data Used in the Analysis</t>
  </si>
  <si>
    <t>THE ANNUAL REPORT</t>
  </si>
  <si>
    <t>INCOME STATEMENTS - Allied Food Products - Years Ending December 31</t>
  </si>
  <si>
    <t>BALANCE SHEETS - Allied Food Products - December 31</t>
  </si>
  <si>
    <t>PER-SHARE DATA</t>
  </si>
  <si>
    <t>Shares outstanding (in millions)</t>
  </si>
  <si>
    <t>Year-end stock price</t>
  </si>
  <si>
    <t>The income statement summarizes a firm's revenues and expenses over an accounting period, usually a year.  The "bottom line" of an income statement is the firm's net income.  Collectively, the income statement gives an indication of a firm's operating ability.</t>
  </si>
  <si>
    <t>Plus this % on</t>
  </si>
  <si>
    <t>the excess</t>
  </si>
  <si>
    <t xml:space="preserve">the base </t>
  </si>
  <si>
    <t xml:space="preserve">amount on </t>
  </si>
  <si>
    <t>Liabilities and Equity</t>
  </si>
  <si>
    <t xml:space="preserve">   Cash and equivalents</t>
  </si>
  <si>
    <t xml:space="preserve">   Accounts receivable</t>
  </si>
  <si>
    <t xml:space="preserve">   Inventories</t>
  </si>
  <si>
    <t xml:space="preserve">   Total current assets</t>
  </si>
  <si>
    <t xml:space="preserve">   Net plant and equipment</t>
  </si>
  <si>
    <t xml:space="preserve">   Total assets</t>
  </si>
  <si>
    <t xml:space="preserve">   Accounts payable</t>
  </si>
  <si>
    <t xml:space="preserve">   Notes payable</t>
  </si>
  <si>
    <t xml:space="preserve">   Accruals</t>
  </si>
  <si>
    <t xml:space="preserve">   Total current liabilities</t>
  </si>
  <si>
    <t xml:space="preserve">   Long-term bonds</t>
  </si>
  <si>
    <t xml:space="preserve">   Total debt</t>
  </si>
  <si>
    <t xml:space="preserve">   Retained earnings</t>
  </si>
  <si>
    <t xml:space="preserve">   Total common equity</t>
  </si>
  <si>
    <t xml:space="preserve">   Total liabilities and equity</t>
  </si>
  <si>
    <t>Net income</t>
  </si>
  <si>
    <t xml:space="preserve">     Increase in accounts payable</t>
  </si>
  <si>
    <t xml:space="preserve">     Increase in accounts receivable</t>
  </si>
  <si>
    <t xml:space="preserve">     Increase in inventories</t>
  </si>
  <si>
    <t>I. Operating Activities</t>
  </si>
  <si>
    <t>III. Financing Activities</t>
  </si>
  <si>
    <t xml:space="preserve">     Increase in notes payable</t>
  </si>
  <si>
    <t xml:space="preserve">  Net cash provided by financing activities</t>
  </si>
  <si>
    <t xml:space="preserve">  Cash and equivalents at beginning of the year</t>
  </si>
  <si>
    <t>II. Long-Term Investing Activities</t>
  </si>
  <si>
    <t xml:space="preserve">  Common stock price</t>
  </si>
  <si>
    <t>The balance sheet can be thought of as a snapshot in time of a firm's financial position.  You can observe the firm's level of assets and the manner in which they have used debt and equity to fund those assets.</t>
  </si>
  <si>
    <t xml:space="preserve">     Depreciation and amortization</t>
  </si>
  <si>
    <t>SOLUTIONS TO SELF-TEST QUESTIONS</t>
  </si>
  <si>
    <t>Net working capital</t>
  </si>
  <si>
    <t>We can now use the above information to calculate three specific per-share data measures: earnings per share (EPS), dividends per share (DPS), and book value per share (BVPS).  Simply divide the totals by the appropriate number of shares outstanding.  Note that BVPS is calculated by dividing total common equity (common stock plus retained earnings) by shares outstanding.</t>
  </si>
  <si>
    <t xml:space="preserve">  Earnings per share (EPS)</t>
  </si>
  <si>
    <t xml:space="preserve">  Dividends per share (DPS)</t>
  </si>
  <si>
    <t xml:space="preserve">  Book value per share (BVPS)</t>
  </si>
  <si>
    <t>Chapter 3.  Financial Statements, Cash Flows, and Taxes</t>
  </si>
  <si>
    <t>Notes payable</t>
  </si>
  <si>
    <t xml:space="preserve">   Common stock (50,000,000 shares)</t>
  </si>
  <si>
    <t xml:space="preserve">    Additions to property, plant, and equipment</t>
  </si>
  <si>
    <t xml:space="preserve">     Increase in bonds outstanding</t>
  </si>
  <si>
    <t>IV. Summary</t>
  </si>
  <si>
    <t>Cash dividends</t>
  </si>
  <si>
    <t>Retained</t>
  </si>
  <si>
    <t>Earnings</t>
  </si>
  <si>
    <t xml:space="preserve"> </t>
  </si>
  <si>
    <t xml:space="preserve"> +</t>
  </si>
  <si>
    <t>FCF  =</t>
  </si>
  <si>
    <t>Sales</t>
  </si>
  <si>
    <t>Costs</t>
  </si>
  <si>
    <t>Use the Excel function VLOOKUP to find the taxes due on a given amount of corporate income. The corporate tax table is shown below, with an income statement that's missing the tax liability and net income to the right.  We use VLOOKUP to find the taxes due, after which we find net income.</t>
  </si>
  <si>
    <t>Tax on base</t>
  </si>
  <si>
    <t>Tax on income over base</t>
  </si>
  <si>
    <t>Total taxes</t>
  </si>
  <si>
    <t>Income over base</t>
  </si>
  <si>
    <t>Average tax rate</t>
  </si>
  <si>
    <t>Tax: income over base</t>
  </si>
  <si>
    <t>up looking like the green cells.</t>
  </si>
  <si>
    <t xml:space="preserve"> 4.  Excel looks down Column 1 until it finds the value that's</t>
  </si>
  <si>
    <t>inserts it in H11. You now have the tax on the base income.</t>
  </si>
  <si>
    <t>than 3.  You now subtract this amount from the firm's taxable income. Do this by editing and entering</t>
  </si>
  <si>
    <t xml:space="preserve"> 6.  Now look up the marginal tax rate, i.e., the rate on the income over the base. Again, get a </t>
  </si>
  <si>
    <t>dialog box and fill it out as before, but with a 4 for the index. See the third box to the right.</t>
  </si>
  <si>
    <t xml:space="preserve"> 7.  Now just complete the arithmetic and finish the income statement. Note that the marginal</t>
  </si>
  <si>
    <t>With the income statement completed, you can change sales and/or costs to see the new results.</t>
  </si>
  <si>
    <t>Get a new dialog box and fill it in just like the first one, except the third entry is 1 rather</t>
  </si>
  <si>
    <t>tax rate is 25%, but the average tax rate is only 17.3%.</t>
  </si>
  <si>
    <t xml:space="preserve"> 1.  You are to fill in the 8 yellow cells. They should end</t>
  </si>
  <si>
    <t>to 27.8%.</t>
  </si>
  <si>
    <r>
      <t xml:space="preserve">just </t>
    </r>
    <r>
      <rPr>
        <b/>
        <u/>
        <sz val="12"/>
        <color indexed="18"/>
        <rFont val="Arial"/>
        <family val="2"/>
      </rPr>
      <t>larger</t>
    </r>
    <r>
      <rPr>
        <b/>
        <sz val="10"/>
        <color indexed="18"/>
        <rFont val="Arial"/>
        <family val="2"/>
      </rPr>
      <t xml:space="preserve"> than the number in H7, then it backs up one,</t>
    </r>
  </si>
  <si>
    <t>then it goes to the 3rd column, finds the right number, and</t>
  </si>
  <si>
    <t xml:space="preserve"> 5.  To find the income over the base, use VLOOKUP again. Put pointer on H12.</t>
  </si>
  <si>
    <t>The annual report contains a verbal section plus four key statements: the balance sheet, income statement, statement of stockholders' equity, and statement of cash flows.  These statements contain a wealth of information that is used by bankers, stock and bond analysts, and managers.  Hence, they are quite important.  Spreadsheets are used both to create and to analyze these statements, as we demonstrate in this model.</t>
  </si>
  <si>
    <t xml:space="preserve">In this model, we start with the same balance sheet and income statement that was used in the chapter, but in an Excel format, and then we show how spreadsheets can be used to analyze the data.  The analysis continues to cover the statement of stockholders' equity, statement of cash flows, and shows how accounting data may be modified to evaluate managerial performance.  </t>
  </si>
  <si>
    <t xml:space="preserve">  Net cash provided by (used in) operating activities</t>
  </si>
  <si>
    <t xml:space="preserve">        Net cash used in investing activities</t>
  </si>
  <si>
    <t xml:space="preserve">     Payment of dividends to stockholders</t>
  </si>
  <si>
    <t>The statement of  stockholders' equity takes the previous year's balance of retained earnings, adds the current year's net income, and then subtracts dividends paid to common stockholders.  The end result is the new balance of retained earnings.  Allied's statement is shown below, in millions:</t>
  </si>
  <si>
    <t>Amount</t>
  </si>
  <si>
    <t>Total</t>
  </si>
  <si>
    <t>Stockholders'</t>
  </si>
  <si>
    <t>Equity</t>
  </si>
  <si>
    <t>–</t>
  </si>
  <si>
    <t>)</t>
  </si>
  <si>
    <t xml:space="preserve">      –            (</t>
  </si>
  <si>
    <r>
      <t xml:space="preserve">BALANCE SHEET </t>
    </r>
    <r>
      <rPr>
        <b/>
        <i/>
        <sz val="9"/>
        <color indexed="16"/>
        <rFont val="Arial"/>
        <family val="2"/>
      </rPr>
      <t>(Section 3-2)</t>
    </r>
  </si>
  <si>
    <r>
      <t xml:space="preserve">INCOME STATEMENT </t>
    </r>
    <r>
      <rPr>
        <b/>
        <i/>
        <sz val="9"/>
        <color indexed="16"/>
        <rFont val="Arial"/>
        <family val="2"/>
      </rPr>
      <t>(Section 3-3)</t>
    </r>
  </si>
  <si>
    <r>
      <t xml:space="preserve">STATEMENT OF CASH FLOWS </t>
    </r>
    <r>
      <rPr>
        <b/>
        <i/>
        <sz val="9"/>
        <color indexed="16"/>
        <rFont val="Arial"/>
        <family val="2"/>
      </rPr>
      <t>(Section 3-4)</t>
    </r>
  </si>
  <si>
    <r>
      <t xml:space="preserve">STATEMENT OF STOCKHOLDERS' EQUITY </t>
    </r>
    <r>
      <rPr>
        <b/>
        <i/>
        <sz val="9"/>
        <color indexed="16"/>
        <rFont val="Arial"/>
        <family val="2"/>
      </rPr>
      <t>(Section 3-5)</t>
    </r>
  </si>
  <si>
    <t>For example, change sales (H5) from $315,000 to $400,000 to see the average rate rise from 17.3%</t>
  </si>
  <si>
    <t>SECTION 3-2</t>
  </si>
  <si>
    <t xml:space="preserve">  [10     +</t>
  </si>
  <si>
    <t>(15-2-3)]</t>
  </si>
  <si>
    <t xml:space="preserve">+ </t>
  </si>
  <si>
    <r>
      <t xml:space="preserve">$30(1 </t>
    </r>
    <r>
      <rPr>
        <b/>
        <sz val="10"/>
        <color indexed="12"/>
        <rFont val="Calibri"/>
        <family val="2"/>
      </rPr>
      <t>–</t>
    </r>
    <r>
      <rPr>
        <b/>
        <sz val="10"/>
        <color indexed="12"/>
        <rFont val="Arial"/>
        <family val="2"/>
      </rPr>
      <t xml:space="preserve"> 0.4)</t>
    </r>
  </si>
  <si>
    <t>10 ]</t>
  </si>
  <si>
    <t xml:space="preserve">  [ 10     +</t>
  </si>
  <si>
    <r>
      <t xml:space="preserve">FCF  </t>
    </r>
    <r>
      <rPr>
        <b/>
        <sz val="12"/>
        <rFont val="Arial"/>
        <family val="2"/>
      </rPr>
      <t>=</t>
    </r>
  </si>
  <si>
    <t>SECTION 3-7</t>
  </si>
  <si>
    <t xml:space="preserve">     Net income</t>
  </si>
  <si>
    <t xml:space="preserve">     Increase in accrued wages and taxes</t>
  </si>
  <si>
    <t>Operating costs except depreciation and amortization</t>
  </si>
  <si>
    <t>Depreciation and amortization</t>
  </si>
  <si>
    <t xml:space="preserve">  Net decrease in cash and equivalents: (Net sum of I, II, III)</t>
  </si>
  <si>
    <t>The per-share data give managers and investors a quick look at some items that affect the stock price.</t>
  </si>
  <si>
    <t xml:space="preserve">  Cash and equivalents at end of the year</t>
  </si>
  <si>
    <t>Information from the balance sheet and income statement can be used to construct the statement of cash flows, which is shown below for Allied, in millions of dollars.</t>
  </si>
  <si>
    <t>Balances, December 31, 2011</t>
  </si>
  <si>
    <r>
      <t xml:space="preserve">FREE CASH FLOW </t>
    </r>
    <r>
      <rPr>
        <b/>
        <i/>
        <sz val="9"/>
        <color indexed="16"/>
        <rFont val="Arial"/>
        <family val="2"/>
      </rPr>
      <t>(Section 3-7)</t>
    </r>
  </si>
  <si>
    <t xml:space="preserve"> EBIT(1 – T) + Depr'n – (Capital expenditures + Δ Net operating working capital)  </t>
  </si>
  <si>
    <r>
      <t xml:space="preserve">CORPORATE TAXES </t>
    </r>
    <r>
      <rPr>
        <b/>
        <sz val="12"/>
        <color indexed="16"/>
        <rFont val="Times New Roman"/>
        <family val="1"/>
      </rPr>
      <t>(Section 3-9)</t>
    </r>
  </si>
  <si>
    <t>Taxable income</t>
  </si>
  <si>
    <t xml:space="preserve"> 2.  Put pointer on H11. Then click Formulas &gt; fx. Find and </t>
  </si>
  <si>
    <t>select category Lookup &amp; Reference, and then click</t>
  </si>
  <si>
    <t>up a number in the 3rd column.</t>
  </si>
  <si>
    <t>it to define the area of the lookup table. You want to look</t>
  </si>
  <si>
    <t>VLOOKUP and OK to get the dialog box shown to the right.</t>
  </si>
  <si>
    <t>up, the taxable income. Highlight A9:D16 and select</t>
  </si>
  <si>
    <t>Fill it in as indicated. H7 is the number you are looking</t>
  </si>
  <si>
    <t>Current assets</t>
  </si>
  <si>
    <t>Current liabilities</t>
  </si>
  <si>
    <t>Net operating working capital</t>
  </si>
  <si>
    <t>3.  A company has EBIT of $30 million, depreciation of $5 million, and a 40% tax rate.  It needs to spend $10 million on new fixed assets and $15 million to increase its current assets, and it expects its payables to increase by $2 million and its accruals to increase by $3 million.  What is its free cash flow?</t>
  </si>
  <si>
    <r>
      <t xml:space="preserve"> EBIT(1 – T) + Depreciation</t>
    </r>
    <r>
      <rPr>
        <b/>
        <sz val="12"/>
        <rFont val="Times New Roman"/>
        <family val="1"/>
      </rPr>
      <t xml:space="preserve"> - </t>
    </r>
    <r>
      <rPr>
        <b/>
        <sz val="12"/>
        <color indexed="16"/>
        <rFont val="Times New Roman"/>
        <family val="1"/>
      </rPr>
      <t>(Cap. Expenditures + Increase in NOWC)</t>
    </r>
  </si>
  <si>
    <t xml:space="preserve">  Other assets expected to last more than 1 year</t>
  </si>
  <si>
    <t>STATEMENT OF CASH FLOWS - Allied Food Products (2012)</t>
  </si>
  <si>
    <t>STATEMENT OF STOCKHOLDERS' EQUITY - Allied Food Products (2012)</t>
  </si>
  <si>
    <t>2012 Net income</t>
  </si>
  <si>
    <t>Balances, December 31, 2012</t>
  </si>
  <si>
    <t>3.  What was Allied’s net working capital on December 31, 2011?</t>
  </si>
  <si>
    <t>4.  What was Allied’s net operating working capital on December 31, 2011?</t>
  </si>
  <si>
    <t>H7 followed by a minus sign right after the equal sign in H12. The income over base is $15,000.</t>
  </si>
  <si>
    <t>Common Stock</t>
  </si>
  <si>
    <t>Shares (000)</t>
  </si>
  <si>
    <r>
      <t xml:space="preserve">Parentheses indicate net cash outflows, no parentheses indicates net cash inflows.
</t>
    </r>
    <r>
      <rPr>
        <b/>
        <i/>
        <sz val="10"/>
        <rFont val="Arial"/>
        <family val="2"/>
      </rPr>
      <t>(in millions of dollars)</t>
    </r>
  </si>
  <si>
    <t>=</t>
  </si>
  <si>
    <t>Week 1 -   chapter 3 case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</si>
</sst>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0.0"/>
    <numFmt numFmtId="165" formatCode="&quot;$&quot;#,##0.00"/>
    <numFmt numFmtId="166" formatCode="&quot;$&quot;#,##0.0"/>
    <numFmt numFmtId="167" formatCode="&quot;$&quot;#,##0"/>
    <numFmt numFmtId="168" formatCode="0.0%"/>
    <numFmt numFmtId="169" formatCode="&quot;$&quot;#,##0.0_);\(&quot;$&quot;#,##0.0\)"/>
    <numFmt numFmtId="170" formatCode="#,##0.0_);\(#,##0.0\)"/>
    <numFmt numFmtId="171" formatCode="_(&quot;$&quot;* #,##0.0_);_(&quot;$&quot;* \(#,##0.0\);_(&quot;$&quot;* &quot;-&quot;?_);_(@_)"/>
    <numFmt numFmtId="172" formatCode="_(* #,##0.0_);_(* \(#,##0.0\);_(* &quot;-&quot;?_);_(@_)"/>
    <numFmt numFmtId="173" formatCode="0.0_);\(0.0\)"/>
  </numFmts>
  <fonts count="30" x14ac:knownFonts="1">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0"/>
      <color indexed="12"/>
      <name val="Arial"/>
      <family val="2"/>
    </font>
    <font>
      <b/>
      <sz val="10"/>
      <color indexed="16"/>
      <name val="Arial"/>
      <family val="2"/>
    </font>
    <font>
      <b/>
      <sz val="10"/>
      <color indexed="18"/>
      <name val="Arial"/>
      <family val="2"/>
    </font>
    <font>
      <sz val="10"/>
      <name val="Arial"/>
      <family val="2"/>
    </font>
    <font>
      <b/>
      <i/>
      <sz val="10"/>
      <name val="Arial"/>
      <family val="2"/>
    </font>
    <font>
      <b/>
      <sz val="10"/>
      <color indexed="10"/>
      <name val="Arial"/>
      <family val="2"/>
    </font>
    <font>
      <b/>
      <u/>
      <sz val="10"/>
      <name val="Arial"/>
      <family val="2"/>
    </font>
    <font>
      <b/>
      <sz val="12"/>
      <name val="Arial"/>
      <family val="2"/>
    </font>
    <font>
      <b/>
      <sz val="10"/>
      <color indexed="48"/>
      <name val="Arial"/>
      <family val="2"/>
    </font>
    <font>
      <b/>
      <sz val="9"/>
      <name val="Arial"/>
      <family val="2"/>
    </font>
    <font>
      <b/>
      <sz val="11"/>
      <color indexed="16"/>
      <name val="Arial"/>
      <family val="2"/>
    </font>
    <font>
      <b/>
      <i/>
      <sz val="9"/>
      <color indexed="16"/>
      <name val="Arial"/>
      <family val="2"/>
    </font>
    <font>
      <b/>
      <sz val="13"/>
      <color indexed="16"/>
      <name val="Arial"/>
      <family val="2"/>
    </font>
    <font>
      <b/>
      <i/>
      <sz val="10"/>
      <color indexed="16"/>
      <name val="Arial"/>
      <family val="2"/>
    </font>
    <font>
      <sz val="12"/>
      <name val="Times New Roman"/>
      <family val="1"/>
    </font>
    <font>
      <b/>
      <sz val="10"/>
      <name val="Arial"/>
      <family val="2"/>
    </font>
    <font>
      <b/>
      <sz val="12"/>
      <name val="Times New Roman"/>
      <family val="1"/>
    </font>
    <font>
      <b/>
      <sz val="12"/>
      <color indexed="12"/>
      <name val="Times New Roman"/>
      <family val="1"/>
    </font>
    <font>
      <b/>
      <sz val="12"/>
      <color indexed="16"/>
      <name val="Times New Roman"/>
      <family val="1"/>
    </font>
    <font>
      <b/>
      <sz val="10"/>
      <color indexed="17"/>
      <name val="Arial"/>
      <family val="2"/>
    </font>
    <font>
      <b/>
      <u/>
      <sz val="12"/>
      <color indexed="18"/>
      <name val="Arial"/>
      <family val="2"/>
    </font>
    <font>
      <b/>
      <sz val="10"/>
      <name val="Calibri"/>
      <family val="2"/>
    </font>
    <font>
      <b/>
      <sz val="10"/>
      <color indexed="12"/>
      <name val="Calibri"/>
      <family val="2"/>
    </font>
    <font>
      <b/>
      <sz val="9"/>
      <color indexed="12"/>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CC99"/>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3" fillId="0" borderId="0" xfId="0" applyFont="1" applyFill="1"/>
    <xf numFmtId="0" fontId="3" fillId="0" borderId="0" xfId="0" applyNumberFormat="1" applyFont="1" applyFill="1"/>
    <xf numFmtId="0" fontId="3" fillId="0" borderId="0" xfId="0" quotePrefix="1" applyFont="1" applyFill="1" applyAlignment="1">
      <alignment horizontal="left"/>
    </xf>
    <xf numFmtId="0" fontId="6" fillId="0" borderId="0" xfId="0" applyFont="1" applyFill="1"/>
    <xf numFmtId="0" fontId="6" fillId="0" borderId="0" xfId="0" applyNumberFormat="1" applyFont="1" applyFill="1"/>
    <xf numFmtId="0" fontId="7" fillId="0" borderId="0" xfId="0" applyFont="1" applyFill="1"/>
    <xf numFmtId="0" fontId="8" fillId="0" borderId="0" xfId="0" applyFont="1" applyFill="1"/>
    <xf numFmtId="0" fontId="3" fillId="0" borderId="0" xfId="0" applyNumberFormat="1" applyFont="1" applyFill="1" applyProtection="1">
      <protection locked="0"/>
    </xf>
    <xf numFmtId="0" fontId="3" fillId="0" borderId="0" xfId="0" applyFont="1" applyFill="1" applyProtection="1">
      <protection locked="0"/>
    </xf>
    <xf numFmtId="0" fontId="3" fillId="0" borderId="0" xfId="0" applyFont="1" applyFill="1" applyBorder="1"/>
    <xf numFmtId="0" fontId="10" fillId="0" borderId="0" xfId="0" applyNumberFormat="1" applyFont="1" applyFill="1"/>
    <xf numFmtId="0" fontId="10" fillId="0" borderId="0" xfId="0" applyFont="1" applyFill="1"/>
    <xf numFmtId="0" fontId="3" fillId="0" borderId="0" xfId="0" applyFont="1" applyFill="1" applyAlignment="1">
      <alignment horizontal="center"/>
    </xf>
    <xf numFmtId="165" fontId="6" fillId="0" borderId="0" xfId="0" applyNumberFormat="1" applyFont="1" applyFill="1"/>
    <xf numFmtId="3" fontId="6" fillId="0" borderId="0" xfId="0" applyNumberFormat="1" applyFont="1" applyFill="1"/>
    <xf numFmtId="9" fontId="6" fillId="0" borderId="0" xfId="0" applyNumberFormat="1" applyFont="1" applyFill="1"/>
    <xf numFmtId="0" fontId="3" fillId="0" borderId="0" xfId="0" applyFont="1" applyFill="1" applyAlignment="1" applyProtection="1">
      <alignment horizontal="center"/>
      <protection locked="0"/>
    </xf>
    <xf numFmtId="164" fontId="3" fillId="0" borderId="0" xfId="0" applyNumberFormat="1" applyFont="1" applyFill="1"/>
    <xf numFmtId="167" fontId="3" fillId="0" borderId="0" xfId="0" applyNumberFormat="1" applyFont="1" applyFill="1"/>
    <xf numFmtId="0" fontId="3" fillId="2" borderId="0" xfId="0" applyFont="1" applyFill="1"/>
    <xf numFmtId="0" fontId="3" fillId="2" borderId="0" xfId="0" applyNumberFormat="1" applyFont="1" applyFill="1"/>
    <xf numFmtId="3" fontId="10" fillId="0" borderId="0" xfId="0" applyNumberFormat="1" applyFont="1" applyFill="1"/>
    <xf numFmtId="3" fontId="3" fillId="0" borderId="0" xfId="0" applyNumberFormat="1" applyFont="1" applyFill="1"/>
    <xf numFmtId="166" fontId="3" fillId="0" borderId="0" xfId="0" applyNumberFormat="1" applyFont="1" applyFill="1"/>
    <xf numFmtId="9" fontId="3" fillId="0" borderId="0" xfId="2" applyFont="1" applyFill="1"/>
    <xf numFmtId="168" fontId="3" fillId="0" borderId="0" xfId="0" applyNumberFormat="1" applyFont="1" applyFill="1"/>
    <xf numFmtId="0" fontId="7" fillId="0" borderId="0" xfId="0" applyFont="1" applyFill="1" applyAlignment="1">
      <alignment horizontal="left"/>
    </xf>
    <xf numFmtId="0" fontId="11" fillId="0" borderId="0" xfId="0" applyFont="1" applyFill="1"/>
    <xf numFmtId="0" fontId="7" fillId="0" borderId="0" xfId="0" quotePrefix="1" applyFont="1" applyFill="1" applyAlignment="1">
      <alignment horizontal="left"/>
    </xf>
    <xf numFmtId="169" fontId="3" fillId="0" borderId="0" xfId="0" applyNumberFormat="1" applyFont="1" applyFill="1"/>
    <xf numFmtId="0" fontId="12" fillId="0" borderId="0" xfId="0" applyFont="1" applyFill="1"/>
    <xf numFmtId="9" fontId="3" fillId="0" borderId="0" xfId="0" applyNumberFormat="1" applyFont="1" applyFill="1"/>
    <xf numFmtId="0" fontId="13" fillId="0" borderId="0" xfId="0" applyFont="1"/>
    <xf numFmtId="22" fontId="4" fillId="0" borderId="0" xfId="0" applyNumberFormat="1" applyFont="1" applyAlignment="1">
      <alignment horizontal="center"/>
    </xf>
    <xf numFmtId="0" fontId="3" fillId="0" borderId="0" xfId="0" applyFont="1"/>
    <xf numFmtId="0" fontId="8" fillId="0" borderId="0" xfId="0" applyFont="1"/>
    <xf numFmtId="0" fontId="6" fillId="0" borderId="0" xfId="0" applyFont="1"/>
    <xf numFmtId="0" fontId="3" fillId="0" borderId="0" xfId="0" applyFont="1" applyAlignment="1">
      <alignment horizontal="center"/>
    </xf>
    <xf numFmtId="0" fontId="3" fillId="0" borderId="0" xfId="0" applyFont="1" applyBorder="1"/>
    <xf numFmtId="0" fontId="3" fillId="3" borderId="2" xfId="0" quotePrefix="1" applyFont="1" applyFill="1" applyBorder="1" applyAlignment="1">
      <alignment horizontal="center"/>
    </xf>
    <xf numFmtId="167" fontId="3" fillId="0" borderId="3" xfId="0" applyNumberFormat="1" applyFont="1" applyBorder="1" applyAlignment="1">
      <alignment horizontal="center"/>
    </xf>
    <xf numFmtId="167" fontId="3" fillId="0" borderId="0" xfId="0" applyNumberFormat="1" applyFont="1" applyBorder="1" applyAlignment="1">
      <alignment horizontal="center"/>
    </xf>
    <xf numFmtId="167" fontId="3" fillId="0" borderId="4" xfId="0" applyNumberFormat="1" applyFont="1" applyBorder="1" applyAlignment="1">
      <alignment horizontal="center"/>
    </xf>
    <xf numFmtId="168" fontId="3" fillId="0" borderId="4" xfId="2" applyNumberFormat="1" applyFont="1" applyBorder="1" applyAlignment="1">
      <alignment horizontal="center"/>
    </xf>
    <xf numFmtId="168" fontId="3" fillId="0" borderId="0" xfId="2" applyNumberFormat="1" applyFont="1" applyBorder="1" applyAlignment="1">
      <alignment horizontal="center"/>
    </xf>
    <xf numFmtId="0" fontId="3" fillId="0" borderId="0" xfId="0" applyFont="1" applyBorder="1" applyAlignment="1">
      <alignment horizontal="center"/>
    </xf>
    <xf numFmtId="167" fontId="3" fillId="0" borderId="5" xfId="0" applyNumberFormat="1" applyFont="1" applyBorder="1" applyAlignment="1">
      <alignment horizontal="center"/>
    </xf>
    <xf numFmtId="167" fontId="3" fillId="0" borderId="6" xfId="0" applyNumberFormat="1" applyFont="1" applyBorder="1" applyAlignment="1">
      <alignment horizontal="center"/>
    </xf>
    <xf numFmtId="167" fontId="3" fillId="0" borderId="7" xfId="0" applyNumberFormat="1" applyFont="1" applyBorder="1" applyAlignment="1">
      <alignment horizontal="center"/>
    </xf>
    <xf numFmtId="168" fontId="3" fillId="0" borderId="7" xfId="2" applyNumberFormat="1" applyFont="1" applyBorder="1" applyAlignment="1">
      <alignment horizontal="center"/>
    </xf>
    <xf numFmtId="167" fontId="3" fillId="0" borderId="0" xfId="2" applyNumberFormat="1" applyFont="1" applyBorder="1" applyAlignment="1">
      <alignment horizontal="right"/>
    </xf>
    <xf numFmtId="167" fontId="6" fillId="0" borderId="0" xfId="0" applyNumberFormat="1" applyFont="1" applyBorder="1" applyAlignment="1">
      <alignment horizontal="center"/>
    </xf>
    <xf numFmtId="167" fontId="8" fillId="0" borderId="0" xfId="0" applyNumberFormat="1" applyFont="1" applyBorder="1" applyAlignment="1">
      <alignment horizontal="left"/>
    </xf>
    <xf numFmtId="9" fontId="3" fillId="0" borderId="0" xfId="2" applyFont="1" applyBorder="1" applyAlignment="1">
      <alignment horizontal="center"/>
    </xf>
    <xf numFmtId="167" fontId="3" fillId="0" borderId="0" xfId="0" quotePrefix="1" applyNumberFormat="1" applyFont="1" applyBorder="1" applyAlignment="1">
      <alignment horizontal="center"/>
    </xf>
    <xf numFmtId="9" fontId="3" fillId="0" borderId="0" xfId="2" applyFont="1" applyAlignment="1">
      <alignment horizontal="center"/>
    </xf>
    <xf numFmtId="167" fontId="3" fillId="0" borderId="0" xfId="0" applyNumberFormat="1" applyFont="1" applyAlignment="1">
      <alignment horizontal="center"/>
    </xf>
    <xf numFmtId="167" fontId="6" fillId="0" borderId="0" xfId="0" quotePrefix="1" applyNumberFormat="1" applyFont="1" applyBorder="1"/>
    <xf numFmtId="167" fontId="14" fillId="0" borderId="0" xfId="0" applyNumberFormat="1" applyFont="1" applyBorder="1"/>
    <xf numFmtId="167" fontId="3" fillId="0" borderId="0" xfId="0" applyNumberFormat="1" applyFont="1" applyBorder="1"/>
    <xf numFmtId="167" fontId="11" fillId="0" borderId="0" xfId="0" quotePrefix="1" applyNumberFormat="1" applyFont="1" applyBorder="1"/>
    <xf numFmtId="0" fontId="8" fillId="0" borderId="0" xfId="0" applyFont="1" applyAlignment="1">
      <alignment horizontal="left" vertical="center" wrapText="1"/>
    </xf>
    <xf numFmtId="0" fontId="4" fillId="3" borderId="8" xfId="0" applyFont="1" applyFill="1" applyBorder="1" applyAlignment="1">
      <alignment horizontal="center"/>
    </xf>
    <xf numFmtId="0" fontId="4" fillId="3" borderId="4" xfId="0" applyFont="1" applyFill="1" applyBorder="1" applyAlignment="1">
      <alignment horizontal="center"/>
    </xf>
    <xf numFmtId="0" fontId="4" fillId="3" borderId="7" xfId="0" applyFont="1" applyFill="1" applyBorder="1" applyAlignment="1">
      <alignment horizontal="center"/>
    </xf>
    <xf numFmtId="42" fontId="3" fillId="0" borderId="0" xfId="0" applyNumberFormat="1" applyFont="1" applyFill="1"/>
    <xf numFmtId="41" fontId="3" fillId="0" borderId="0" xfId="0" applyNumberFormat="1" applyFont="1" applyFill="1"/>
    <xf numFmtId="41" fontId="3" fillId="0" borderId="6" xfId="0" applyNumberFormat="1" applyFont="1" applyFill="1" applyBorder="1"/>
    <xf numFmtId="42" fontId="3" fillId="2" borderId="9" xfId="0" applyNumberFormat="1" applyFont="1" applyFill="1" applyBorder="1"/>
    <xf numFmtId="44" fontId="3" fillId="0" borderId="0" xfId="0" applyNumberFormat="1" applyFont="1" applyFill="1"/>
    <xf numFmtId="164" fontId="3" fillId="0" borderId="0" xfId="0" applyNumberFormat="1" applyFont="1" applyFill="1" applyBorder="1"/>
    <xf numFmtId="42" fontId="3" fillId="0" borderId="0" xfId="0" applyNumberFormat="1" applyFont="1" applyFill="1" applyBorder="1"/>
    <xf numFmtId="164" fontId="3" fillId="0" borderId="0" xfId="0" applyNumberFormat="1" applyFont="1" applyFill="1" applyAlignment="1">
      <alignment horizontal="right"/>
    </xf>
    <xf numFmtId="7" fontId="3" fillId="0" borderId="0" xfId="0" applyNumberFormat="1" applyFont="1" applyFill="1" applyAlignment="1">
      <alignment horizontal="right"/>
    </xf>
    <xf numFmtId="0" fontId="8" fillId="0" borderId="0" xfId="0" applyFont="1" applyFill="1" applyAlignment="1">
      <alignment horizontal="left" vertical="center" wrapText="1"/>
    </xf>
    <xf numFmtId="0" fontId="9" fillId="0" borderId="0" xfId="0" applyFont="1" applyAlignment="1">
      <alignment horizontal="left" vertical="center" wrapText="1"/>
    </xf>
    <xf numFmtId="0" fontId="5" fillId="0" borderId="0" xfId="0" applyFont="1" applyFill="1"/>
    <xf numFmtId="0" fontId="5" fillId="0" borderId="0" xfId="0" applyFont="1"/>
    <xf numFmtId="0" fontId="18" fillId="0" borderId="0" xfId="0" applyFont="1"/>
    <xf numFmtId="0" fontId="19" fillId="0" borderId="0" xfId="0" applyFont="1"/>
    <xf numFmtId="167" fontId="3" fillId="0" borderId="0" xfId="0" applyNumberFormat="1" applyFont="1"/>
    <xf numFmtId="0" fontId="0" fillId="4" borderId="10" xfId="0" applyFill="1" applyBorder="1"/>
    <xf numFmtId="167" fontId="3" fillId="4" borderId="11" xfId="0" applyNumberFormat="1" applyFont="1" applyFill="1" applyBorder="1"/>
    <xf numFmtId="0" fontId="3" fillId="4" borderId="12" xfId="0" applyFont="1" applyFill="1" applyBorder="1"/>
    <xf numFmtId="14" fontId="15" fillId="0" borderId="0" xfId="0" applyNumberFormat="1" applyFont="1" applyFill="1" applyAlignment="1">
      <alignment horizontal="center"/>
    </xf>
    <xf numFmtId="0" fontId="3" fillId="0" borderId="1" xfId="0" applyFont="1" applyFill="1" applyBorder="1" applyAlignment="1">
      <alignment horizontal="center"/>
    </xf>
    <xf numFmtId="166" fontId="3" fillId="0" borderId="9" xfId="0" applyNumberFormat="1" applyFont="1" applyFill="1" applyBorder="1"/>
    <xf numFmtId="0" fontId="16" fillId="0" borderId="0" xfId="0" applyFont="1" applyFill="1" applyBorder="1"/>
    <xf numFmtId="0" fontId="3" fillId="0" borderId="0" xfId="0" applyNumberFormat="1" applyFont="1" applyFill="1" applyBorder="1"/>
    <xf numFmtId="9" fontId="3" fillId="0" borderId="0" xfId="0" applyNumberFormat="1" applyFont="1" applyFill="1" applyBorder="1"/>
    <xf numFmtId="170" fontId="3" fillId="0" borderId="0" xfId="0" quotePrefix="1" applyNumberFormat="1" applyFont="1" applyFill="1" applyBorder="1" applyAlignment="1">
      <alignment horizontal="left"/>
    </xf>
    <xf numFmtId="0" fontId="20" fillId="0" borderId="0" xfId="0" applyFont="1"/>
    <xf numFmtId="0" fontId="20" fillId="0" borderId="0" xfId="0" quotePrefix="1" applyFont="1"/>
    <xf numFmtId="0" fontId="21" fillId="0" borderId="0" xfId="0" applyFont="1"/>
    <xf numFmtId="0" fontId="22" fillId="0" borderId="0" xfId="0" applyFont="1"/>
    <xf numFmtId="0" fontId="8" fillId="0" borderId="0" xfId="0" applyFont="1" applyAlignment="1">
      <alignment horizontal="left" vertical="center"/>
    </xf>
    <xf numFmtId="0" fontId="22" fillId="0" borderId="0" xfId="0" applyFont="1" applyAlignment="1">
      <alignment horizontal="right"/>
    </xf>
    <xf numFmtId="0" fontId="22" fillId="0" borderId="0" xfId="0" quotePrefix="1" applyFont="1"/>
    <xf numFmtId="0" fontId="21" fillId="0" borderId="0" xfId="0" applyFont="1" applyAlignment="1">
      <alignment horizontal="center"/>
    </xf>
    <xf numFmtId="167" fontId="3" fillId="0" borderId="6" xfId="0" applyNumberFormat="1" applyFont="1" applyBorder="1"/>
    <xf numFmtId="0" fontId="3" fillId="0" borderId="0" xfId="0" applyFont="1" applyAlignment="1"/>
    <xf numFmtId="167" fontId="3" fillId="2" borderId="0" xfId="0" applyNumberFormat="1" applyFont="1" applyFill="1" applyBorder="1"/>
    <xf numFmtId="167" fontId="3" fillId="2" borderId="9" xfId="1" applyNumberFormat="1" applyFont="1" applyFill="1" applyBorder="1"/>
    <xf numFmtId="167" fontId="8" fillId="2" borderId="0" xfId="0" applyNumberFormat="1" applyFont="1" applyFill="1" applyAlignment="1">
      <alignment horizontal="right" vertical="center"/>
    </xf>
    <xf numFmtId="168" fontId="8" fillId="2" borderId="0" xfId="2" applyNumberFormat="1" applyFont="1" applyFill="1" applyAlignment="1">
      <alignment horizontal="right" vertical="center"/>
    </xf>
    <xf numFmtId="0" fontId="8" fillId="5" borderId="0" xfId="0" applyFont="1" applyFill="1" applyAlignment="1">
      <alignment horizontal="left" vertical="center" wrapText="1"/>
    </xf>
    <xf numFmtId="167" fontId="3" fillId="5" borderId="0" xfId="0" applyNumberFormat="1" applyFont="1" applyFill="1" applyBorder="1"/>
    <xf numFmtId="167" fontId="3" fillId="5" borderId="9" xfId="1" applyNumberFormat="1" applyFont="1" applyFill="1" applyBorder="1"/>
    <xf numFmtId="0" fontId="8" fillId="5" borderId="0" xfId="0" applyFont="1" applyFill="1" applyAlignment="1">
      <alignment horizontal="right" vertical="center"/>
    </xf>
    <xf numFmtId="167" fontId="8" fillId="5" borderId="0" xfId="0" applyNumberFormat="1" applyFont="1" applyFill="1" applyAlignment="1">
      <alignment horizontal="right" vertical="center"/>
    </xf>
    <xf numFmtId="168" fontId="8" fillId="5" borderId="0" xfId="2" applyNumberFormat="1" applyFont="1" applyFill="1" applyAlignment="1">
      <alignment horizontal="right" vertical="center"/>
    </xf>
    <xf numFmtId="167" fontId="3" fillId="0" borderId="0" xfId="0" applyNumberFormat="1" applyFont="1" applyFill="1" applyBorder="1"/>
    <xf numFmtId="167" fontId="3" fillId="0" borderId="6" xfId="0" applyNumberFormat="1" applyFont="1" applyFill="1" applyBorder="1"/>
    <xf numFmtId="0" fontId="8" fillId="2" borderId="0" xfId="0" applyFont="1" applyFill="1" applyAlignment="1">
      <alignment horizontal="left" vertical="center" wrapText="1"/>
    </xf>
    <xf numFmtId="0" fontId="8" fillId="2" borderId="0" xfId="0" applyFont="1" applyFill="1" applyAlignment="1">
      <alignment horizontal="right" vertical="center"/>
    </xf>
    <xf numFmtId="167" fontId="0" fillId="0" borderId="0" xfId="0" applyNumberFormat="1"/>
    <xf numFmtId="0" fontId="22" fillId="0" borderId="0" xfId="0" applyFont="1" applyAlignment="1">
      <alignment horizontal="left"/>
    </xf>
    <xf numFmtId="0" fontId="0" fillId="0" borderId="0" xfId="0" applyFill="1" applyBorder="1"/>
    <xf numFmtId="0" fontId="22" fillId="0" borderId="0" xfId="0" applyFont="1" applyAlignment="1">
      <alignment wrapText="1"/>
    </xf>
    <xf numFmtId="167" fontId="3" fillId="0" borderId="0" xfId="0" applyNumberFormat="1" applyFont="1" applyFill="1" applyBorder="1" applyAlignment="1">
      <alignment horizontal="center"/>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70" fontId="3" fillId="0" borderId="0" xfId="0" applyNumberFormat="1" applyFont="1" applyFill="1" applyBorder="1" applyAlignment="1">
      <alignment horizontal="left"/>
    </xf>
    <xf numFmtId="170" fontId="3" fillId="0" borderId="0" xfId="0" quotePrefix="1" applyNumberFormat="1" applyFont="1" applyFill="1" applyBorder="1" applyAlignment="1"/>
    <xf numFmtId="169" fontId="3" fillId="0" borderId="0" xfId="0" quotePrefix="1" applyNumberFormat="1" applyFont="1" applyFill="1" applyBorder="1" applyAlignment="1"/>
    <xf numFmtId="0" fontId="3" fillId="0" borderId="0" xfId="0" applyFont="1" applyFill="1" applyBorder="1" applyAlignment="1">
      <alignment horizontal="left"/>
    </xf>
    <xf numFmtId="169" fontId="3" fillId="0" borderId="0" xfId="0" applyNumberFormat="1" applyFont="1" applyFill="1" applyBorder="1" applyAlignment="1">
      <alignment horizontal="left"/>
    </xf>
    <xf numFmtId="169" fontId="3" fillId="0" borderId="0" xfId="0" quotePrefix="1" applyNumberFormat="1" applyFont="1" applyFill="1" applyBorder="1" applyAlignment="1">
      <alignment horizontal="left"/>
    </xf>
    <xf numFmtId="0" fontId="15" fillId="0" borderId="1" xfId="0" applyFont="1" applyFill="1" applyBorder="1" applyAlignment="1">
      <alignment horizontal="center"/>
    </xf>
    <xf numFmtId="0" fontId="23" fillId="0" borderId="0" xfId="0" quotePrefix="1" applyFont="1"/>
    <xf numFmtId="0" fontId="7" fillId="0" borderId="0" xfId="0" applyFont="1" applyAlignment="1">
      <alignment horizontal="center"/>
    </xf>
    <xf numFmtId="0" fontId="7" fillId="0" borderId="0" xfId="0" applyFont="1" applyFill="1" applyBorder="1" applyAlignment="1">
      <alignment horizontal="center"/>
    </xf>
    <xf numFmtId="0" fontId="7" fillId="0" borderId="0" xfId="0" applyFont="1"/>
    <xf numFmtId="0" fontId="6" fillId="0" borderId="0" xfId="0" applyFont="1" applyFill="1" applyBorder="1" applyAlignment="1">
      <alignment horizontal="center"/>
    </xf>
    <xf numFmtId="167" fontId="6" fillId="0" borderId="0" xfId="0" applyNumberFormat="1" applyFont="1" applyFill="1" applyBorder="1" applyAlignment="1">
      <alignment horizontal="center"/>
    </xf>
    <xf numFmtId="167" fontId="6" fillId="0" borderId="0" xfId="0" applyNumberFormat="1" applyFont="1" applyFill="1"/>
    <xf numFmtId="167" fontId="25" fillId="4" borderId="13" xfId="0" applyNumberFormat="1" applyFont="1" applyFill="1" applyBorder="1"/>
    <xf numFmtId="167" fontId="3" fillId="0" borderId="0" xfId="1" applyNumberFormat="1" applyFont="1" applyFill="1" applyBorder="1"/>
    <xf numFmtId="0" fontId="5" fillId="0" borderId="0" xfId="0" applyFont="1" applyFill="1" applyAlignment="1">
      <alignment horizontal="center"/>
    </xf>
    <xf numFmtId="41" fontId="3" fillId="0" borderId="0" xfId="0" applyNumberFormat="1" applyFont="1" applyFill="1" applyBorder="1"/>
    <xf numFmtId="0" fontId="3" fillId="0" borderId="0" xfId="0" applyFont="1" applyFill="1" applyAlignment="1">
      <alignment vertical="top"/>
    </xf>
    <xf numFmtId="42" fontId="3" fillId="0" borderId="0" xfId="0" applyNumberFormat="1" applyFont="1" applyFill="1" applyAlignment="1">
      <alignment vertical="top"/>
    </xf>
    <xf numFmtId="0" fontId="3" fillId="0" borderId="0" xfId="0" applyNumberFormat="1" applyFont="1" applyFill="1" applyAlignment="1">
      <alignment vertical="top"/>
    </xf>
    <xf numFmtId="172" fontId="3" fillId="0" borderId="0" xfId="0" applyNumberFormat="1" applyFont="1" applyFill="1"/>
    <xf numFmtId="172" fontId="3" fillId="0" borderId="0" xfId="0" applyNumberFormat="1" applyFont="1" applyFill="1" applyBorder="1"/>
    <xf numFmtId="172" fontId="3" fillId="0" borderId="6" xfId="0" applyNumberFormat="1" applyFont="1" applyFill="1" applyBorder="1"/>
    <xf numFmtId="171" fontId="3" fillId="0" borderId="0" xfId="0" applyNumberFormat="1" applyFont="1" applyFill="1"/>
    <xf numFmtId="171" fontId="3" fillId="2" borderId="9" xfId="0" applyNumberFormat="1" applyFont="1" applyFill="1" applyBorder="1"/>
    <xf numFmtId="171" fontId="3" fillId="0" borderId="0" xfId="0" applyNumberFormat="1" applyFont="1" applyFill="1" applyBorder="1"/>
    <xf numFmtId="44" fontId="3" fillId="0" borderId="0" xfId="0" applyNumberFormat="1" applyFont="1" applyFill="1" applyBorder="1" applyAlignment="1">
      <alignment horizontal="right"/>
    </xf>
    <xf numFmtId="44" fontId="3" fillId="0" borderId="0" xfId="0" applyNumberFormat="1" applyFont="1" applyFill="1" applyAlignment="1">
      <alignment horizontal="right"/>
    </xf>
    <xf numFmtId="172" fontId="3" fillId="0" borderId="0" xfId="0" quotePrefix="1" applyNumberFormat="1" applyFont="1" applyFill="1" applyBorder="1"/>
    <xf numFmtId="172" fontId="3" fillId="0" borderId="0" xfId="0" quotePrefix="1" applyNumberFormat="1" applyFont="1" applyFill="1"/>
    <xf numFmtId="171" fontId="3" fillId="0" borderId="9" xfId="0" quotePrefix="1" applyNumberFormat="1" applyFont="1" applyFill="1" applyBorder="1"/>
    <xf numFmtId="171" fontId="3" fillId="0" borderId="0" xfId="0" quotePrefix="1" applyNumberFormat="1" applyFont="1" applyFill="1"/>
    <xf numFmtId="171" fontId="3" fillId="0" borderId="14" xfId="0" quotePrefix="1" applyNumberFormat="1" applyFont="1" applyFill="1" applyBorder="1"/>
    <xf numFmtId="172" fontId="3" fillId="0" borderId="6" xfId="0" quotePrefix="1" applyNumberFormat="1" applyFont="1" applyFill="1" applyBorder="1"/>
    <xf numFmtId="0" fontId="3" fillId="0" borderId="0" xfId="0" applyFont="1" applyAlignment="1">
      <alignment horizontal="center" vertical="center" wrapText="1"/>
    </xf>
    <xf numFmtId="0" fontId="22" fillId="6" borderId="12" xfId="0" applyFont="1" applyFill="1" applyBorder="1" applyAlignment="1">
      <alignment horizontal="right"/>
    </xf>
    <xf numFmtId="0" fontId="27" fillId="0" borderId="0" xfId="0" applyFont="1" applyFill="1" applyAlignment="1">
      <alignment horizontal="center"/>
    </xf>
    <xf numFmtId="170" fontId="3" fillId="0" borderId="0" xfId="0" applyNumberFormat="1" applyFont="1"/>
    <xf numFmtId="166" fontId="3" fillId="6" borderId="11" xfId="0" quotePrefix="1" applyNumberFormat="1" applyFont="1" applyFill="1" applyBorder="1"/>
    <xf numFmtId="167" fontId="6" fillId="0" borderId="0" xfId="0" quotePrefix="1" applyNumberFormat="1" applyFont="1" applyFill="1" applyBorder="1" applyAlignment="1">
      <alignment horizontal="center"/>
    </xf>
    <xf numFmtId="0" fontId="27" fillId="0" borderId="0" xfId="0" applyFont="1" applyFill="1" applyBorder="1" applyAlignment="1">
      <alignment horizontal="center"/>
    </xf>
    <xf numFmtId="0" fontId="22" fillId="6" borderId="12" xfId="0" applyFont="1" applyFill="1" applyBorder="1"/>
    <xf numFmtId="167" fontId="25" fillId="6" borderId="11" xfId="0" applyNumberFormat="1" applyFont="1" applyFill="1" applyBorder="1" applyAlignment="1">
      <alignment horizontal="center"/>
    </xf>
    <xf numFmtId="22" fontId="4" fillId="0" borderId="0" xfId="0" applyNumberFormat="1" applyFont="1" applyFill="1" applyAlignment="1">
      <alignment horizontal="center"/>
    </xf>
    <xf numFmtId="3" fontId="3" fillId="0" borderId="9" xfId="0" applyNumberFormat="1" applyFont="1" applyFill="1" applyBorder="1"/>
    <xf numFmtId="166" fontId="3" fillId="0" borderId="0" xfId="0" applyNumberFormat="1" applyFont="1" applyFill="1" applyBorder="1"/>
    <xf numFmtId="173" fontId="3" fillId="0" borderId="0" xfId="0" applyNumberFormat="1" applyFont="1" applyFill="1"/>
    <xf numFmtId="173" fontId="3" fillId="0" borderId="0" xfId="0" applyNumberFormat="1" applyFont="1" applyFill="1" applyBorder="1"/>
    <xf numFmtId="14" fontId="29" fillId="0" borderId="0" xfId="0" quotePrefix="1" applyNumberFormat="1" applyFont="1" applyFill="1" applyAlignment="1">
      <alignment horizontal="center"/>
    </xf>
    <xf numFmtId="0" fontId="3" fillId="0" borderId="1" xfId="0" applyFont="1" applyFill="1" applyBorder="1" applyAlignment="1">
      <alignment horizontal="right"/>
    </xf>
    <xf numFmtId="0" fontId="5" fillId="0" borderId="0" xfId="0" applyFont="1" applyFill="1" applyAlignment="1">
      <alignment horizontal="center"/>
    </xf>
    <xf numFmtId="22" fontId="4" fillId="0" borderId="0" xfId="0" applyNumberFormat="1" applyFont="1" applyFill="1" applyAlignment="1">
      <alignment horizontal="center"/>
    </xf>
    <xf numFmtId="0" fontId="8" fillId="0" borderId="0" xfId="0" applyFont="1" applyFill="1" applyAlignment="1">
      <alignment horizontal="left" vertical="center" wrapText="1"/>
    </xf>
    <xf numFmtId="0" fontId="3" fillId="0" borderId="6" xfId="0" applyFont="1" applyFill="1" applyBorder="1" applyAlignment="1">
      <alignment horizontal="center"/>
    </xf>
    <xf numFmtId="0" fontId="3" fillId="0" borderId="0" xfId="0" applyFont="1" applyFill="1" applyAlignment="1">
      <alignment horizontal="left"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3" xfId="0" applyFont="1" applyFill="1" applyBorder="1" applyAlignment="1">
      <alignment horizontal="center"/>
    </xf>
    <xf numFmtId="0" fontId="3" fillId="3" borderId="17" xfId="0" applyFont="1" applyFill="1" applyBorder="1" applyAlignment="1">
      <alignment horizontal="center"/>
    </xf>
    <xf numFmtId="0" fontId="22" fillId="0" borderId="0" xfId="0" applyFont="1" applyAlignment="1">
      <alignment wrapText="1"/>
    </xf>
    <xf numFmtId="166" fontId="3" fillId="0" borderId="0" xfId="0" quotePrefix="1" applyNumberFormat="1" applyFont="1"/>
    <xf numFmtId="166" fontId="3" fillId="0" borderId="0" xfId="0" applyNumberFormat="1" applyFont="1" applyAlignment="1">
      <alignment horizontal="center"/>
    </xf>
    <xf numFmtId="166" fontId="3" fillId="0" borderId="0" xfId="0" quotePrefix="1" applyNumberFormat="1" applyFont="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2</xdr:row>
      <xdr:rowOff>31118</xdr:rowOff>
    </xdr:from>
    <xdr:to>
      <xdr:col>14</xdr:col>
      <xdr:colOff>178107</xdr:colOff>
      <xdr:row>17</xdr:row>
      <xdr:rowOff>57826</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315075" y="412118"/>
          <a:ext cx="5769282" cy="3141383"/>
        </a:xfrm>
        <a:prstGeom prst="rect">
          <a:avLst/>
        </a:prstGeom>
        <a:noFill/>
      </xdr:spPr>
    </xdr:pic>
    <xdr:clientData/>
  </xdr:twoCellAnchor>
  <xdr:twoCellAnchor editAs="oneCell">
    <xdr:from>
      <xdr:col>8</xdr:col>
      <xdr:colOff>66674</xdr:colOff>
      <xdr:row>18</xdr:row>
      <xdr:rowOff>36305</xdr:rowOff>
    </xdr:from>
    <xdr:to>
      <xdr:col>14</xdr:col>
      <xdr:colOff>178106</xdr:colOff>
      <xdr:row>37</xdr:row>
      <xdr:rowOff>95926</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324599" y="3693905"/>
          <a:ext cx="5759757" cy="3136196"/>
        </a:xfrm>
        <a:prstGeom prst="rect">
          <a:avLst/>
        </a:prstGeom>
        <a:noFill/>
      </xdr:spPr>
    </xdr:pic>
    <xdr:clientData/>
  </xdr:twoCellAnchor>
  <xdr:twoCellAnchor editAs="oneCell">
    <xdr:from>
      <xdr:col>8</xdr:col>
      <xdr:colOff>52478</xdr:colOff>
      <xdr:row>38</xdr:row>
      <xdr:rowOff>28575</xdr:rowOff>
    </xdr:from>
    <xdr:to>
      <xdr:col>14</xdr:col>
      <xdr:colOff>178106</xdr:colOff>
      <xdr:row>57</xdr:row>
      <xdr:rowOff>67351</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6310403" y="6924675"/>
          <a:ext cx="5773953" cy="31439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tabSelected="1" zoomScaleNormal="100" zoomScaleSheetLayoutView="100" workbookViewId="0">
      <selection activeCell="L7" sqref="L7"/>
    </sheetView>
  </sheetViews>
  <sheetFormatPr defaultColWidth="11" defaultRowHeight="12.75" x14ac:dyDescent="0.2"/>
  <cols>
    <col min="1" max="1" width="12.28515625" style="1" customWidth="1"/>
    <col min="2" max="2" width="9.7109375" style="2" customWidth="1"/>
    <col min="3" max="3" width="18.42578125" style="1" customWidth="1"/>
    <col min="4" max="4" width="13.5703125" style="1" customWidth="1"/>
    <col min="5" max="5" width="9.5703125" style="1" customWidth="1"/>
    <col min="6" max="6" width="9.28515625" style="1" customWidth="1"/>
    <col min="7" max="7" width="11.7109375" style="1" customWidth="1"/>
    <col min="8" max="8" width="6.28515625" style="1" customWidth="1"/>
    <col min="9" max="9" width="9.7109375" style="1" customWidth="1"/>
    <col min="10" max="16384" width="11" style="1"/>
  </cols>
  <sheetData>
    <row r="1" spans="1:12" x14ac:dyDescent="0.2">
      <c r="A1" s="1" t="s">
        <v>167</v>
      </c>
      <c r="D1" s="175"/>
      <c r="E1" s="175"/>
      <c r="G1" s="172" t="s">
        <v>76</v>
      </c>
    </row>
    <row r="2" spans="1:12" x14ac:dyDescent="0.2">
      <c r="D2" s="167"/>
      <c r="E2" s="167"/>
      <c r="G2" s="85"/>
    </row>
    <row r="3" spans="1:12" s="4" customFormat="1" ht="15.75" x14ac:dyDescent="0.25">
      <c r="A3" s="174" t="s">
        <v>67</v>
      </c>
      <c r="B3" s="174"/>
      <c r="C3" s="174"/>
      <c r="D3" s="174"/>
      <c r="E3" s="174"/>
      <c r="F3" s="174"/>
      <c r="G3" s="174"/>
      <c r="H3" s="174"/>
      <c r="J3" s="3"/>
    </row>
    <row r="4" spans="1:12" s="4" customFormat="1" ht="15.75" x14ac:dyDescent="0.25">
      <c r="A4" s="139"/>
      <c r="B4" s="139"/>
      <c r="C4" s="139"/>
      <c r="D4" s="139"/>
      <c r="E4" s="139"/>
      <c r="F4" s="139"/>
      <c r="G4" s="139"/>
      <c r="H4" s="139"/>
      <c r="J4" s="3"/>
    </row>
    <row r="5" spans="1:12" s="4" customFormat="1" x14ac:dyDescent="0.2">
      <c r="A5" s="6" t="s">
        <v>21</v>
      </c>
      <c r="B5" s="5"/>
      <c r="J5" s="3"/>
      <c r="K5" s="1"/>
      <c r="L5" s="1"/>
    </row>
    <row r="6" spans="1:12" ht="63" customHeight="1" x14ac:dyDescent="0.2">
      <c r="A6" s="176" t="s">
        <v>103</v>
      </c>
      <c r="B6" s="176"/>
      <c r="C6" s="176"/>
      <c r="D6" s="176"/>
      <c r="E6" s="176"/>
      <c r="F6" s="176"/>
      <c r="G6" s="176"/>
      <c r="H6" s="176"/>
      <c r="I6" s="176"/>
      <c r="J6" s="3"/>
    </row>
    <row r="7" spans="1:12" ht="60.75" customHeight="1" x14ac:dyDescent="0.2">
      <c r="A7" s="176" t="s">
        <v>104</v>
      </c>
      <c r="B7" s="176"/>
      <c r="C7" s="176"/>
      <c r="D7" s="176"/>
      <c r="E7" s="176"/>
      <c r="F7" s="176"/>
      <c r="G7" s="176"/>
      <c r="H7" s="176"/>
      <c r="I7" s="176"/>
      <c r="J7" s="9"/>
    </row>
    <row r="8" spans="1:12" x14ac:dyDescent="0.2">
      <c r="A8" s="7"/>
      <c r="B8" s="8"/>
      <c r="C8" s="9"/>
      <c r="D8" s="9"/>
      <c r="E8" s="9"/>
      <c r="F8" s="9"/>
      <c r="G8" s="9"/>
      <c r="H8" s="9"/>
      <c r="J8" s="9"/>
      <c r="K8" s="10"/>
    </row>
    <row r="9" spans="1:12" ht="13.5" thickBot="1" x14ac:dyDescent="0.25">
      <c r="A9" s="6" t="s">
        <v>20</v>
      </c>
      <c r="B9" s="11"/>
      <c r="C9" s="12"/>
      <c r="D9" s="12"/>
      <c r="E9" s="173">
        <v>2012</v>
      </c>
      <c r="F9" s="173">
        <v>2011</v>
      </c>
      <c r="G9" s="12"/>
      <c r="J9" s="9"/>
      <c r="K9" s="10"/>
    </row>
    <row r="10" spans="1:12" x14ac:dyDescent="0.2">
      <c r="A10" s="1" t="s">
        <v>26</v>
      </c>
      <c r="E10" s="14">
        <v>23.06</v>
      </c>
      <c r="F10" s="14">
        <v>26</v>
      </c>
      <c r="I10" s="9"/>
    </row>
    <row r="11" spans="1:12" x14ac:dyDescent="0.2">
      <c r="A11" s="1" t="s">
        <v>25</v>
      </c>
      <c r="E11" s="15">
        <v>50</v>
      </c>
      <c r="F11" s="15">
        <v>50</v>
      </c>
      <c r="I11" s="9"/>
    </row>
    <row r="12" spans="1:12" x14ac:dyDescent="0.2">
      <c r="A12" s="1" t="s">
        <v>8</v>
      </c>
      <c r="E12" s="16">
        <v>0.4</v>
      </c>
      <c r="F12" s="16">
        <v>0.4</v>
      </c>
      <c r="I12" s="17"/>
    </row>
    <row r="13" spans="1:12" ht="15.75" x14ac:dyDescent="0.25">
      <c r="A13" s="77" t="s">
        <v>116</v>
      </c>
      <c r="I13" s="17"/>
    </row>
    <row r="14" spans="1:12" ht="40.5" customHeight="1" x14ac:dyDescent="0.2">
      <c r="A14" s="176" t="s">
        <v>59</v>
      </c>
      <c r="B14" s="176"/>
      <c r="C14" s="176"/>
      <c r="D14" s="176"/>
      <c r="E14" s="176"/>
      <c r="F14" s="176"/>
      <c r="G14" s="176"/>
      <c r="H14" s="176"/>
      <c r="I14" s="176"/>
    </row>
    <row r="15" spans="1:12" ht="13.5" thickBot="1" x14ac:dyDescent="0.25">
      <c r="A15" s="6" t="s">
        <v>23</v>
      </c>
      <c r="C15" s="18"/>
      <c r="D15" s="18"/>
      <c r="E15" s="173">
        <v>2012</v>
      </c>
      <c r="F15" s="173">
        <v>2011</v>
      </c>
    </row>
    <row r="16" spans="1:12" x14ac:dyDescent="0.2">
      <c r="A16" s="12" t="s">
        <v>0</v>
      </c>
      <c r="C16" s="18"/>
      <c r="D16" s="73"/>
      <c r="E16" s="73"/>
    </row>
    <row r="17" spans="1:9" x14ac:dyDescent="0.2">
      <c r="A17" s="12" t="s">
        <v>7</v>
      </c>
      <c r="E17" s="2"/>
      <c r="F17" s="18"/>
    </row>
    <row r="18" spans="1:9" x14ac:dyDescent="0.2">
      <c r="A18" s="1" t="s">
        <v>33</v>
      </c>
      <c r="E18" s="66">
        <f>E93</f>
        <v>0</v>
      </c>
      <c r="F18" s="66">
        <v>80</v>
      </c>
    </row>
    <row r="19" spans="1:9" x14ac:dyDescent="0.2">
      <c r="A19" s="1" t="s">
        <v>34</v>
      </c>
      <c r="E19" s="67">
        <v>375</v>
      </c>
      <c r="F19" s="67">
        <v>315</v>
      </c>
    </row>
    <row r="20" spans="1:9" x14ac:dyDescent="0.2">
      <c r="A20" s="1" t="s">
        <v>35</v>
      </c>
      <c r="E20" s="68">
        <v>615</v>
      </c>
      <c r="F20" s="68">
        <v>415</v>
      </c>
    </row>
    <row r="21" spans="1:9" ht="15.75" customHeight="1" x14ac:dyDescent="0.2">
      <c r="A21" s="141" t="s">
        <v>36</v>
      </c>
      <c r="B21" s="143"/>
      <c r="C21" s="141"/>
      <c r="D21" s="141"/>
      <c r="E21" s="142">
        <f>SUM(E18:E20)</f>
        <v>990</v>
      </c>
      <c r="F21" s="142">
        <f>SUM(F18:F20)</f>
        <v>810</v>
      </c>
    </row>
    <row r="22" spans="1:9" ht="17.25" customHeight="1" x14ac:dyDescent="0.2">
      <c r="A22" s="1" t="s">
        <v>37</v>
      </c>
      <c r="E22" s="67">
        <v>1000</v>
      </c>
      <c r="F22" s="67">
        <v>870</v>
      </c>
    </row>
    <row r="23" spans="1:9" ht="17.25" customHeight="1" x14ac:dyDescent="0.2">
      <c r="A23" s="1" t="s">
        <v>155</v>
      </c>
      <c r="E23" s="67">
        <v>0</v>
      </c>
      <c r="F23" s="67">
        <v>0</v>
      </c>
    </row>
    <row r="24" spans="1:9" ht="13.5" thickBot="1" x14ac:dyDescent="0.25">
      <c r="A24" s="20" t="s">
        <v>38</v>
      </c>
      <c r="B24" s="21"/>
      <c r="C24" s="20"/>
      <c r="D24" s="20"/>
      <c r="E24" s="69">
        <f>SUM(E21:E23)</f>
        <v>1990</v>
      </c>
      <c r="F24" s="69">
        <f>SUM(F21:F23)</f>
        <v>1680</v>
      </c>
    </row>
    <row r="25" spans="1:9" ht="13.5" thickTop="1" x14ac:dyDescent="0.2">
      <c r="E25" s="19"/>
      <c r="F25" s="19"/>
    </row>
    <row r="26" spans="1:9" x14ac:dyDescent="0.2">
      <c r="A26" s="12" t="s">
        <v>32</v>
      </c>
      <c r="E26" s="19"/>
      <c r="F26" s="19"/>
    </row>
    <row r="27" spans="1:9" x14ac:dyDescent="0.2">
      <c r="A27" s="1" t="s">
        <v>39</v>
      </c>
      <c r="E27" s="66">
        <v>60</v>
      </c>
      <c r="F27" s="66">
        <v>30</v>
      </c>
      <c r="I27" s="3"/>
    </row>
    <row r="28" spans="1:9" x14ac:dyDescent="0.2">
      <c r="A28" s="1" t="s">
        <v>41</v>
      </c>
      <c r="E28" s="140">
        <v>140</v>
      </c>
      <c r="F28" s="140">
        <v>130</v>
      </c>
      <c r="I28" s="3"/>
    </row>
    <row r="29" spans="1:9" x14ac:dyDescent="0.2">
      <c r="A29" s="1" t="s">
        <v>40</v>
      </c>
      <c r="E29" s="68">
        <v>110</v>
      </c>
      <c r="F29" s="68">
        <v>60</v>
      </c>
      <c r="I29" s="3"/>
    </row>
    <row r="30" spans="1:9" ht="16.5" customHeight="1" x14ac:dyDescent="0.2">
      <c r="A30" s="141" t="s">
        <v>42</v>
      </c>
      <c r="E30" s="142">
        <f>SUM(E27:E29)</f>
        <v>310</v>
      </c>
      <c r="F30" s="142">
        <f>SUM(F27:F29)</f>
        <v>220</v>
      </c>
      <c r="I30" s="3"/>
    </row>
    <row r="31" spans="1:9" x14ac:dyDescent="0.2">
      <c r="A31" s="1" t="s">
        <v>43</v>
      </c>
      <c r="E31" s="68">
        <v>750</v>
      </c>
      <c r="F31" s="68">
        <v>580</v>
      </c>
      <c r="I31" s="3"/>
    </row>
    <row r="32" spans="1:9" s="141" customFormat="1" ht="17.25" customHeight="1" x14ac:dyDescent="0.2">
      <c r="A32" s="141" t="s">
        <v>44</v>
      </c>
      <c r="B32" s="143"/>
      <c r="E32" s="142">
        <f>SUM(E30:E31)</f>
        <v>1060</v>
      </c>
      <c r="F32" s="142">
        <f>SUM(F30:F31)</f>
        <v>800</v>
      </c>
    </row>
    <row r="33" spans="1:10" x14ac:dyDescent="0.2">
      <c r="A33" s="1" t="s">
        <v>69</v>
      </c>
      <c r="E33" s="67">
        <v>130</v>
      </c>
      <c r="F33" s="67">
        <v>130</v>
      </c>
    </row>
    <row r="34" spans="1:10" ht="15.75" customHeight="1" x14ac:dyDescent="0.2">
      <c r="A34" s="1" t="s">
        <v>45</v>
      </c>
      <c r="E34" s="68">
        <f>F34+E54</f>
        <v>809.98000000000013</v>
      </c>
      <c r="F34" s="68">
        <v>750</v>
      </c>
    </row>
    <row r="35" spans="1:10" ht="15" customHeight="1" x14ac:dyDescent="0.2">
      <c r="A35" s="1" t="s">
        <v>46</v>
      </c>
      <c r="E35" s="66">
        <f>SUM(E33:E34)</f>
        <v>939.98000000000013</v>
      </c>
      <c r="F35" s="66">
        <f>SUM(F33:F34)</f>
        <v>880</v>
      </c>
    </row>
    <row r="36" spans="1:10" s="2" customFormat="1" ht="18.75" customHeight="1" thickBot="1" x14ac:dyDescent="0.25">
      <c r="A36" s="20" t="s">
        <v>47</v>
      </c>
      <c r="B36" s="21"/>
      <c r="C36" s="20"/>
      <c r="D36" s="21"/>
      <c r="E36" s="69">
        <f>SUM(E32,E35)</f>
        <v>1999.98</v>
      </c>
      <c r="F36" s="69">
        <f>SUM(F32,F35)</f>
        <v>1680</v>
      </c>
      <c r="H36" s="1"/>
    </row>
    <row r="37" spans="1:10" s="2" customFormat="1" ht="13.5" thickTop="1" x14ac:dyDescent="0.2">
      <c r="A37" s="1"/>
      <c r="C37" s="1"/>
      <c r="D37" s="72"/>
      <c r="E37" s="72"/>
      <c r="H37" s="1"/>
    </row>
    <row r="38" spans="1:10" s="2" customFormat="1" ht="15.75" x14ac:dyDescent="0.25">
      <c r="A38" s="77" t="s">
        <v>117</v>
      </c>
      <c r="C38" s="1"/>
      <c r="D38" s="72"/>
      <c r="E38" s="72"/>
      <c r="H38" s="1"/>
    </row>
    <row r="39" spans="1:10" ht="44.25" customHeight="1" x14ac:dyDescent="0.2">
      <c r="A39" s="176" t="s">
        <v>27</v>
      </c>
      <c r="B39" s="176"/>
      <c r="C39" s="176"/>
      <c r="D39" s="176"/>
      <c r="E39" s="176"/>
      <c r="F39" s="176"/>
      <c r="G39" s="176"/>
      <c r="H39" s="176"/>
      <c r="I39" s="176"/>
    </row>
    <row r="41" spans="1:10" x14ac:dyDescent="0.2">
      <c r="A41" s="6" t="s">
        <v>22</v>
      </c>
      <c r="B41" s="11"/>
      <c r="C41" s="22"/>
      <c r="D41" s="22"/>
      <c r="E41" s="22"/>
      <c r="F41" s="12"/>
      <c r="G41" s="12"/>
      <c r="H41" s="12"/>
      <c r="I41" s="12"/>
      <c r="J41" s="12"/>
    </row>
    <row r="42" spans="1:10" ht="13.5" thickBot="1" x14ac:dyDescent="0.25">
      <c r="A42" s="12" t="s">
        <v>0</v>
      </c>
      <c r="C42" s="23"/>
      <c r="D42" s="23"/>
      <c r="E42" s="173">
        <v>2012</v>
      </c>
      <c r="F42" s="173">
        <v>2011</v>
      </c>
    </row>
    <row r="44" spans="1:10" x14ac:dyDescent="0.2">
      <c r="A44" s="1" t="s">
        <v>1</v>
      </c>
      <c r="E44" s="147">
        <v>3000</v>
      </c>
      <c r="F44" s="147">
        <v>2850</v>
      </c>
    </row>
    <row r="45" spans="1:10" x14ac:dyDescent="0.2">
      <c r="A45" s="1" t="s">
        <v>132</v>
      </c>
      <c r="E45" s="145">
        <v>2616.1999999999998</v>
      </c>
      <c r="F45" s="145">
        <v>2497</v>
      </c>
      <c r="H45"/>
    </row>
    <row r="46" spans="1:10" x14ac:dyDescent="0.2">
      <c r="A46" s="1" t="s">
        <v>133</v>
      </c>
      <c r="E46" s="146">
        <v>100</v>
      </c>
      <c r="F46" s="146">
        <v>90</v>
      </c>
    </row>
    <row r="47" spans="1:10" x14ac:dyDescent="0.2">
      <c r="A47" s="1" t="s">
        <v>2</v>
      </c>
      <c r="E47" s="147">
        <f>E44-(E45+E46)</f>
        <v>283.80000000000018</v>
      </c>
      <c r="F47" s="147">
        <f>F44-(F45+F46)</f>
        <v>263</v>
      </c>
    </row>
    <row r="48" spans="1:10" x14ac:dyDescent="0.2">
      <c r="A48" s="1" t="s">
        <v>3</v>
      </c>
      <c r="B48" s="1"/>
      <c r="E48" s="146">
        <v>88</v>
      </c>
      <c r="F48" s="146">
        <v>60</v>
      </c>
    </row>
    <row r="49" spans="1:10" x14ac:dyDescent="0.2">
      <c r="A49" s="1" t="s">
        <v>4</v>
      </c>
      <c r="E49" s="147">
        <f>E47-E48</f>
        <v>195.80000000000018</v>
      </c>
      <c r="F49" s="147">
        <f>F47-F48</f>
        <v>203</v>
      </c>
    </row>
    <row r="50" spans="1:10" x14ac:dyDescent="0.2">
      <c r="A50" s="1" t="s">
        <v>9</v>
      </c>
      <c r="B50" s="25"/>
      <c r="E50" s="146">
        <f>E49*E12</f>
        <v>78.320000000000078</v>
      </c>
      <c r="F50" s="146">
        <f>F49*F12</f>
        <v>81.2</v>
      </c>
    </row>
    <row r="51" spans="1:10" ht="17.25" customHeight="1" thickBot="1" x14ac:dyDescent="0.25">
      <c r="A51" s="20" t="s">
        <v>48</v>
      </c>
      <c r="B51" s="21"/>
      <c r="C51" s="20"/>
      <c r="D51" s="20"/>
      <c r="E51" s="148">
        <f>E49-E50</f>
        <v>117.4800000000001</v>
      </c>
      <c r="F51" s="148">
        <f>F49-F50</f>
        <v>121.8</v>
      </c>
      <c r="G51" s="147"/>
    </row>
    <row r="52" spans="1:10" ht="13.5" thickTop="1" x14ac:dyDescent="0.2">
      <c r="E52" s="71"/>
      <c r="F52" s="71"/>
    </row>
    <row r="53" spans="1:10" x14ac:dyDescent="0.2">
      <c r="A53" s="3" t="s">
        <v>5</v>
      </c>
      <c r="E53" s="149">
        <v>57.5</v>
      </c>
      <c r="F53" s="149">
        <v>53</v>
      </c>
    </row>
    <row r="54" spans="1:10" x14ac:dyDescent="0.2">
      <c r="A54" s="1" t="s">
        <v>6</v>
      </c>
      <c r="E54" s="149">
        <f>E51-E53</f>
        <v>59.980000000000103</v>
      </c>
      <c r="F54" s="149">
        <f>F51-F53</f>
        <v>68.8</v>
      </c>
    </row>
    <row r="56" spans="1:10" s="12" customFormat="1" x14ac:dyDescent="0.2">
      <c r="A56" s="6" t="s">
        <v>24</v>
      </c>
      <c r="B56" s="2"/>
      <c r="C56" s="1"/>
      <c r="D56" s="1"/>
      <c r="E56" s="1"/>
      <c r="F56" s="1"/>
      <c r="G56" s="1"/>
      <c r="H56" s="1"/>
    </row>
    <row r="57" spans="1:10" ht="59.25" customHeight="1" x14ac:dyDescent="0.2">
      <c r="A57" s="176" t="s">
        <v>63</v>
      </c>
      <c r="B57" s="176"/>
      <c r="C57" s="176"/>
      <c r="D57" s="176"/>
      <c r="E57" s="176"/>
      <c r="F57" s="176"/>
      <c r="G57" s="176"/>
      <c r="H57" s="176"/>
      <c r="I57" s="176"/>
    </row>
    <row r="58" spans="1:10" ht="13.5" thickBot="1" x14ac:dyDescent="0.25">
      <c r="E58" s="173">
        <v>2012</v>
      </c>
      <c r="F58" s="173">
        <v>2011</v>
      </c>
    </row>
    <row r="59" spans="1:10" x14ac:dyDescent="0.2">
      <c r="A59" s="1" t="s">
        <v>58</v>
      </c>
      <c r="E59" s="150">
        <f>E10</f>
        <v>23.06</v>
      </c>
      <c r="F59" s="150">
        <f>F10</f>
        <v>26</v>
      </c>
    </row>
    <row r="60" spans="1:10" x14ac:dyDescent="0.2">
      <c r="A60" s="1" t="s">
        <v>64</v>
      </c>
      <c r="E60" s="150">
        <f>E51/E11</f>
        <v>2.3496000000000019</v>
      </c>
      <c r="F60" s="151">
        <f>F51/F11</f>
        <v>2.4359999999999999</v>
      </c>
    </row>
    <row r="61" spans="1:10" x14ac:dyDescent="0.2">
      <c r="A61" s="1" t="s">
        <v>65</v>
      </c>
      <c r="E61" s="150">
        <f>E53/E11</f>
        <v>1.1499999999999999</v>
      </c>
      <c r="F61" s="151">
        <f>F53/F11</f>
        <v>1.06</v>
      </c>
      <c r="J61" s="3"/>
    </row>
    <row r="62" spans="1:10" x14ac:dyDescent="0.2">
      <c r="A62" s="1" t="s">
        <v>66</v>
      </c>
      <c r="E62" s="150">
        <f>E35/E11</f>
        <v>18.799600000000002</v>
      </c>
      <c r="F62" s="151">
        <f>F35/F11</f>
        <v>17.600000000000001</v>
      </c>
      <c r="J62" s="3"/>
    </row>
    <row r="63" spans="1:10" x14ac:dyDescent="0.2">
      <c r="E63" s="74"/>
      <c r="F63" s="74"/>
      <c r="J63" s="3"/>
    </row>
    <row r="64" spans="1:10" ht="27.75" customHeight="1" x14ac:dyDescent="0.2">
      <c r="A64" s="176" t="s">
        <v>135</v>
      </c>
      <c r="B64" s="176"/>
      <c r="C64" s="176"/>
      <c r="D64" s="176"/>
      <c r="E64" s="176"/>
      <c r="F64" s="176"/>
      <c r="G64" s="176"/>
      <c r="H64" s="176"/>
      <c r="I64" s="176"/>
      <c r="J64" s="3"/>
    </row>
    <row r="65" spans="1:16" x14ac:dyDescent="0.2">
      <c r="F65" s="26"/>
      <c r="G65" s="26"/>
      <c r="J65" s="3"/>
    </row>
    <row r="66" spans="1:16" ht="15.75" x14ac:dyDescent="0.25">
      <c r="A66" s="77" t="s">
        <v>118</v>
      </c>
      <c r="F66" s="26"/>
      <c r="G66" s="26"/>
      <c r="J66" s="3"/>
    </row>
    <row r="67" spans="1:16" ht="30.75" customHeight="1" x14ac:dyDescent="0.2">
      <c r="A67" s="176" t="s">
        <v>137</v>
      </c>
      <c r="B67" s="176"/>
      <c r="C67" s="176"/>
      <c r="D67" s="176"/>
      <c r="E67" s="176"/>
      <c r="F67" s="176"/>
      <c r="G67" s="176"/>
      <c r="H67" s="176"/>
      <c r="I67" s="176"/>
    </row>
    <row r="68" spans="1:16" x14ac:dyDescent="0.2">
      <c r="A68" s="75"/>
      <c r="B68" s="76"/>
      <c r="C68" s="76"/>
      <c r="D68" s="76"/>
      <c r="E68" s="76"/>
      <c r="F68" s="76"/>
      <c r="G68" s="76"/>
      <c r="H68" s="76"/>
      <c r="I68" s="70"/>
    </row>
    <row r="69" spans="1:16" x14ac:dyDescent="0.2">
      <c r="A69" s="29" t="s">
        <v>156</v>
      </c>
      <c r="B69" s="1"/>
    </row>
    <row r="70" spans="1:16" ht="44.25" customHeight="1" x14ac:dyDescent="0.2">
      <c r="A70" s="178" t="s">
        <v>165</v>
      </c>
      <c r="B70" s="178"/>
      <c r="C70" s="178"/>
      <c r="D70" s="178"/>
      <c r="E70" s="178"/>
    </row>
    <row r="71" spans="1:16" ht="20.25" customHeight="1" thickBot="1" x14ac:dyDescent="0.25">
      <c r="A71" s="31" t="s">
        <v>52</v>
      </c>
      <c r="E71" s="173">
        <v>2012</v>
      </c>
      <c r="K71" s="2"/>
      <c r="O71" s="32"/>
      <c r="P71" s="32"/>
    </row>
    <row r="72" spans="1:16" ht="13.5" customHeight="1" x14ac:dyDescent="0.2">
      <c r="A72" s="1" t="s">
        <v>130</v>
      </c>
      <c r="E72" s="147">
        <f>E51</f>
        <v>117.4800000000001</v>
      </c>
      <c r="F72" s="122"/>
      <c r="K72" s="2"/>
      <c r="O72" s="32"/>
      <c r="P72" s="32"/>
    </row>
    <row r="73" spans="1:16" ht="12.75" customHeight="1" x14ac:dyDescent="0.2">
      <c r="A73" s="1" t="s">
        <v>60</v>
      </c>
      <c r="E73" s="144"/>
      <c r="F73" s="123"/>
      <c r="K73" s="2"/>
      <c r="O73" s="32"/>
      <c r="P73" s="32"/>
    </row>
    <row r="74" spans="1:16" x14ac:dyDescent="0.2">
      <c r="A74" s="1" t="s">
        <v>51</v>
      </c>
      <c r="E74" s="152"/>
      <c r="F74" s="91"/>
      <c r="K74" s="2"/>
      <c r="O74" s="32"/>
      <c r="P74" s="32"/>
    </row>
    <row r="75" spans="1:16" x14ac:dyDescent="0.2">
      <c r="A75" s="1" t="s">
        <v>50</v>
      </c>
      <c r="E75" s="153"/>
      <c r="F75" s="91"/>
      <c r="K75" s="2"/>
      <c r="O75" s="32"/>
      <c r="P75" s="32"/>
    </row>
    <row r="76" spans="1:16" x14ac:dyDescent="0.2">
      <c r="A76" s="1" t="s">
        <v>49</v>
      </c>
      <c r="E76" s="153"/>
      <c r="F76" s="124"/>
      <c r="K76" s="2"/>
      <c r="O76" s="32"/>
      <c r="P76" s="32"/>
    </row>
    <row r="77" spans="1:16" x14ac:dyDescent="0.2">
      <c r="A77" s="1" t="s">
        <v>131</v>
      </c>
      <c r="E77" s="153"/>
      <c r="F77" s="124"/>
      <c r="K77" s="2"/>
      <c r="O77" s="32"/>
      <c r="P77" s="32"/>
    </row>
    <row r="78" spans="1:16" ht="18" customHeight="1" thickBot="1" x14ac:dyDescent="0.25">
      <c r="A78" s="1" t="s">
        <v>105</v>
      </c>
      <c r="E78" s="154"/>
      <c r="F78" s="125"/>
    </row>
    <row r="79" spans="1:16" ht="13.5" thickTop="1" x14ac:dyDescent="0.2">
      <c r="F79" s="126"/>
    </row>
    <row r="80" spans="1:16" x14ac:dyDescent="0.2">
      <c r="A80" s="31" t="s">
        <v>57</v>
      </c>
      <c r="E80" s="30"/>
      <c r="F80" s="127"/>
    </row>
    <row r="81" spans="1:11" x14ac:dyDescent="0.2">
      <c r="A81" s="1" t="s">
        <v>70</v>
      </c>
      <c r="E81" s="155"/>
      <c r="F81" s="128"/>
    </row>
    <row r="82" spans="1:11" ht="16.5" customHeight="1" thickBot="1" x14ac:dyDescent="0.25">
      <c r="A82" s="1" t="s">
        <v>106</v>
      </c>
      <c r="E82" s="154"/>
      <c r="F82" s="125"/>
    </row>
    <row r="83" spans="1:11" ht="13.5" thickTop="1" x14ac:dyDescent="0.2">
      <c r="F83" s="126"/>
    </row>
    <row r="84" spans="1:11" x14ac:dyDescent="0.2">
      <c r="A84" s="31" t="s">
        <v>53</v>
      </c>
      <c r="E84" s="30"/>
      <c r="F84" s="127"/>
    </row>
    <row r="85" spans="1:11" x14ac:dyDescent="0.2">
      <c r="A85" s="1" t="s">
        <v>54</v>
      </c>
      <c r="E85" s="155"/>
      <c r="F85" s="125"/>
    </row>
    <row r="86" spans="1:11" x14ac:dyDescent="0.2">
      <c r="A86" s="1" t="s">
        <v>71</v>
      </c>
      <c r="E86" s="153"/>
      <c r="F86" s="124"/>
      <c r="K86" s="2"/>
    </row>
    <row r="87" spans="1:11" x14ac:dyDescent="0.2">
      <c r="A87" s="1" t="s">
        <v>107</v>
      </c>
      <c r="E87" s="157"/>
      <c r="F87" s="124"/>
      <c r="J87" s="3"/>
      <c r="K87" s="2"/>
    </row>
    <row r="88" spans="1:11" ht="15" customHeight="1" thickBot="1" x14ac:dyDescent="0.25">
      <c r="A88" s="1" t="s">
        <v>55</v>
      </c>
      <c r="E88" s="154"/>
      <c r="F88" s="125"/>
      <c r="J88" s="3"/>
    </row>
    <row r="89" spans="1:11" ht="13.5" thickTop="1" x14ac:dyDescent="0.2">
      <c r="F89" s="126"/>
      <c r="J89" s="3"/>
    </row>
    <row r="90" spans="1:11" x14ac:dyDescent="0.2">
      <c r="A90" s="1" t="s">
        <v>72</v>
      </c>
      <c r="F90" s="126"/>
      <c r="J90" s="3"/>
    </row>
    <row r="91" spans="1:11" x14ac:dyDescent="0.2">
      <c r="A91" s="1" t="s">
        <v>134</v>
      </c>
      <c r="E91" s="155"/>
      <c r="F91" s="125"/>
      <c r="J91" s="3"/>
    </row>
    <row r="92" spans="1:11" x14ac:dyDescent="0.2">
      <c r="A92" s="1" t="s">
        <v>56</v>
      </c>
      <c r="E92" s="146"/>
      <c r="F92" s="91"/>
      <c r="I92" s="3"/>
    </row>
    <row r="93" spans="1:11" ht="17.25" customHeight="1" thickBot="1" x14ac:dyDescent="0.25">
      <c r="A93" s="1" t="s">
        <v>136</v>
      </c>
      <c r="B93" s="1"/>
      <c r="E93" s="156"/>
      <c r="F93" s="125"/>
      <c r="I93" s="3"/>
    </row>
    <row r="94" spans="1:11" ht="13.5" thickTop="1" x14ac:dyDescent="0.2">
      <c r="I94" s="3"/>
    </row>
    <row r="95" spans="1:11" ht="15.75" x14ac:dyDescent="0.25">
      <c r="A95" s="77" t="s">
        <v>119</v>
      </c>
      <c r="F95" s="26"/>
      <c r="G95" s="26"/>
      <c r="H95" s="28"/>
      <c r="I95" s="3"/>
    </row>
    <row r="96" spans="1:11" ht="52.5" customHeight="1" x14ac:dyDescent="0.2">
      <c r="A96" s="176" t="s">
        <v>108</v>
      </c>
      <c r="B96" s="176"/>
      <c r="C96" s="176"/>
      <c r="D96" s="176"/>
      <c r="E96" s="176"/>
      <c r="F96" s="176"/>
      <c r="G96" s="176"/>
      <c r="H96" s="176"/>
      <c r="I96" s="176"/>
    </row>
    <row r="97" spans="1:16" x14ac:dyDescent="0.2">
      <c r="A97" s="75"/>
      <c r="B97" s="76"/>
      <c r="C97" s="76"/>
      <c r="D97" s="76"/>
      <c r="E97" s="76"/>
      <c r="F97" s="76"/>
      <c r="G97" s="76"/>
      <c r="H97" s="76"/>
      <c r="I97" s="3"/>
    </row>
    <row r="98" spans="1:16" x14ac:dyDescent="0.2">
      <c r="A98" s="27" t="s">
        <v>157</v>
      </c>
      <c r="B98" s="76"/>
      <c r="C98" s="76"/>
      <c r="D98" s="76"/>
      <c r="E98" s="76"/>
      <c r="F98" s="76"/>
      <c r="G98" s="76"/>
      <c r="H98" s="76"/>
      <c r="I98" s="3"/>
    </row>
    <row r="99" spans="1:16" x14ac:dyDescent="0.2">
      <c r="A99" s="12" t="s">
        <v>0</v>
      </c>
      <c r="B99" s="76"/>
      <c r="C99" s="76"/>
      <c r="D99" s="76"/>
      <c r="E99" s="76"/>
      <c r="F99" s="76"/>
      <c r="G99" s="158" t="s">
        <v>110</v>
      </c>
      <c r="H99" s="76"/>
      <c r="I99" s="3"/>
    </row>
    <row r="100" spans="1:16" x14ac:dyDescent="0.2">
      <c r="D100" s="177" t="s">
        <v>163</v>
      </c>
      <c r="E100" s="177"/>
      <c r="F100" s="121" t="s">
        <v>74</v>
      </c>
      <c r="G100" s="13" t="s">
        <v>111</v>
      </c>
      <c r="I100" s="3"/>
    </row>
    <row r="101" spans="1:16" ht="13.5" thickBot="1" x14ac:dyDescent="0.25">
      <c r="D101" s="86" t="s">
        <v>164</v>
      </c>
      <c r="E101" s="86" t="s">
        <v>109</v>
      </c>
      <c r="F101" s="86" t="s">
        <v>75</v>
      </c>
      <c r="G101" s="129" t="s">
        <v>112</v>
      </c>
      <c r="I101" s="3"/>
    </row>
    <row r="102" spans="1:16" x14ac:dyDescent="0.2">
      <c r="A102" s="3" t="s">
        <v>138</v>
      </c>
      <c r="D102" s="23">
        <v>50000</v>
      </c>
      <c r="E102" s="24">
        <v>130</v>
      </c>
      <c r="F102" s="24">
        <f>F34</f>
        <v>750</v>
      </c>
      <c r="G102" s="24">
        <v>880</v>
      </c>
      <c r="I102" s="3"/>
    </row>
    <row r="103" spans="1:16" x14ac:dyDescent="0.2">
      <c r="A103" s="3" t="s">
        <v>158</v>
      </c>
      <c r="E103" s="24"/>
      <c r="F103" s="170">
        <f>E51</f>
        <v>117.4800000000001</v>
      </c>
      <c r="G103" s="24"/>
      <c r="I103" s="3"/>
    </row>
    <row r="104" spans="1:16" x14ac:dyDescent="0.2">
      <c r="A104" s="1" t="s">
        <v>73</v>
      </c>
      <c r="E104" s="24"/>
      <c r="F104" s="171">
        <f>-E53</f>
        <v>-57.5</v>
      </c>
      <c r="G104" s="24"/>
      <c r="I104" s="3"/>
    </row>
    <row r="105" spans="1:16" x14ac:dyDescent="0.2">
      <c r="A105" s="1" t="s">
        <v>6</v>
      </c>
      <c r="B105" s="1"/>
      <c r="E105" s="24"/>
      <c r="F105" s="169"/>
      <c r="G105" s="24">
        <f>F103+F104</f>
        <v>59.980000000000103</v>
      </c>
      <c r="I105" s="3"/>
    </row>
    <row r="106" spans="1:16" ht="13.5" thickBot="1" x14ac:dyDescent="0.25">
      <c r="A106" s="3" t="s">
        <v>159</v>
      </c>
      <c r="D106" s="168">
        <f t="shared" ref="D106:F106" si="0">SUM(D102:D105)</f>
        <v>50000</v>
      </c>
      <c r="E106" s="87">
        <f t="shared" si="0"/>
        <v>130</v>
      </c>
      <c r="F106" s="87" t="s">
        <v>76</v>
      </c>
      <c r="G106" s="87" t="s">
        <v>76</v>
      </c>
      <c r="I106" s="3"/>
    </row>
    <row r="107" spans="1:16" ht="15.75" thickTop="1" x14ac:dyDescent="0.25">
      <c r="A107" s="88"/>
      <c r="B107" s="89"/>
      <c r="C107" s="10"/>
      <c r="D107" s="10"/>
      <c r="E107" s="10"/>
      <c r="F107" s="90"/>
      <c r="G107" s="90"/>
      <c r="H107" s="10"/>
    </row>
    <row r="108" spans="1:16" ht="15.75" x14ac:dyDescent="0.25">
      <c r="A108" s="77" t="s">
        <v>139</v>
      </c>
    </row>
    <row r="109" spans="1:16" ht="15.75" x14ac:dyDescent="0.25">
      <c r="A109" s="94"/>
      <c r="B109" s="94"/>
      <c r="C109" s="94"/>
      <c r="D109" s="94"/>
      <c r="F109" s="95"/>
      <c r="G109" s="94"/>
      <c r="H109" s="119"/>
      <c r="I109" s="119"/>
      <c r="J109" s="94"/>
      <c r="K109"/>
      <c r="L109" s="92"/>
      <c r="M109"/>
      <c r="N109"/>
      <c r="O109"/>
      <c r="P109" s="92"/>
    </row>
    <row r="110" spans="1:16" ht="15.75" x14ac:dyDescent="0.25">
      <c r="A110" s="97" t="s">
        <v>78</v>
      </c>
      <c r="B110" s="98" t="s">
        <v>140</v>
      </c>
      <c r="C110" s="94"/>
      <c r="D110" s="94"/>
      <c r="E110" s="94"/>
      <c r="F110" s="94"/>
      <c r="G110" s="94"/>
      <c r="H110" s="119"/>
      <c r="I110" s="119"/>
      <c r="J110" s="94"/>
      <c r="K110"/>
      <c r="L110"/>
      <c r="M110"/>
      <c r="N110"/>
      <c r="O110"/>
      <c r="P110"/>
    </row>
    <row r="111" spans="1:16" ht="16.5" thickBot="1" x14ac:dyDescent="0.3">
      <c r="A111" s="97" t="s">
        <v>78</v>
      </c>
      <c r="B111" s="188" t="s">
        <v>166</v>
      </c>
      <c r="C111" s="13" t="s">
        <v>77</v>
      </c>
      <c r="D111" s="189" t="s">
        <v>76</v>
      </c>
      <c r="E111" s="160" t="s">
        <v>115</v>
      </c>
      <c r="F111" s="189" t="s">
        <v>76</v>
      </c>
      <c r="G111" s="13" t="s">
        <v>77</v>
      </c>
      <c r="H111" s="190" t="s">
        <v>76</v>
      </c>
      <c r="I111" s="161" t="s">
        <v>114</v>
      </c>
      <c r="J111" s="94"/>
      <c r="K111"/>
      <c r="L111"/>
      <c r="M111"/>
      <c r="N111"/>
      <c r="O111"/>
      <c r="P111"/>
    </row>
    <row r="112" spans="1:16" ht="16.5" thickBot="1" x14ac:dyDescent="0.3">
      <c r="A112" s="159" t="s">
        <v>78</v>
      </c>
      <c r="B112" s="162" t="s">
        <v>76</v>
      </c>
      <c r="E112" s="99"/>
      <c r="I112" s="94"/>
      <c r="J112" s="94"/>
      <c r="K112"/>
      <c r="L112"/>
      <c r="M112"/>
      <c r="N112"/>
      <c r="O112"/>
      <c r="P112"/>
    </row>
    <row r="113" spans="1:16" ht="15.75" x14ac:dyDescent="0.25">
      <c r="A113" s="92"/>
      <c r="J113"/>
      <c r="K113"/>
      <c r="L113"/>
      <c r="M113"/>
      <c r="N113"/>
      <c r="O113"/>
      <c r="P113"/>
    </row>
    <row r="114" spans="1:16" ht="15.75" x14ac:dyDescent="0.25">
      <c r="A114"/>
      <c r="B114" s="93"/>
      <c r="C114"/>
      <c r="D114"/>
      <c r="E114"/>
      <c r="F114"/>
      <c r="G114"/>
      <c r="H114"/>
      <c r="I114"/>
      <c r="J114"/>
      <c r="K114"/>
      <c r="L114"/>
      <c r="M114"/>
      <c r="N114"/>
      <c r="O114"/>
      <c r="P114"/>
    </row>
    <row r="115" spans="1:16" ht="15.75" x14ac:dyDescent="0.25">
      <c r="A115" s="92" t="s">
        <v>76</v>
      </c>
      <c r="B115"/>
      <c r="C115"/>
      <c r="D115"/>
      <c r="E115"/>
      <c r="F115"/>
      <c r="G115"/>
      <c r="H115"/>
      <c r="I115"/>
      <c r="J115"/>
      <c r="K115"/>
      <c r="L115"/>
      <c r="M115"/>
      <c r="N115"/>
      <c r="O115"/>
      <c r="P115"/>
    </row>
    <row r="116" spans="1:16" ht="15.75" x14ac:dyDescent="0.25">
      <c r="B116" s="92"/>
      <c r="C116"/>
      <c r="D116"/>
      <c r="E116"/>
      <c r="F116"/>
      <c r="G116"/>
      <c r="H116"/>
      <c r="I116"/>
    </row>
  </sheetData>
  <mergeCells count="12">
    <mergeCell ref="A3:H3"/>
    <mergeCell ref="D1:E1"/>
    <mergeCell ref="A6:I6"/>
    <mergeCell ref="A7:I7"/>
    <mergeCell ref="D100:E100"/>
    <mergeCell ref="A14:I14"/>
    <mergeCell ref="A39:I39"/>
    <mergeCell ref="A57:I57"/>
    <mergeCell ref="A64:I64"/>
    <mergeCell ref="A67:I67"/>
    <mergeCell ref="A96:I96"/>
    <mergeCell ref="A70:E70"/>
  </mergeCells>
  <phoneticPr fontId="2" type="noConversion"/>
  <pageMargins left="0.5" right="0.25" top="1" bottom="0.75" header="0.5" footer="0.5"/>
  <pageSetup orientation="portrait" horizontalDpi="300" verticalDpi="300" r:id="rId1"/>
  <headerFooter alignWithMargins="0"/>
  <rowBreaks count="3" manualBreakCount="3">
    <brk id="36" max="8" man="1"/>
    <brk id="64" max="8" man="1"/>
    <brk id="94" max="8" man="1"/>
  </rowBreaks>
  <ignoredErrors>
    <ignoredError sqref="E50:F5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zoomScaleNormal="100" zoomScaleSheetLayoutView="100" workbookViewId="0"/>
  </sheetViews>
  <sheetFormatPr defaultColWidth="15.7109375" defaultRowHeight="12.75" x14ac:dyDescent="0.2"/>
  <cols>
    <col min="1" max="7" width="11.140625" style="35" customWidth="1"/>
    <col min="8" max="8" width="15.85546875" style="35" customWidth="1"/>
    <col min="9" max="9" width="11.140625" style="35" customWidth="1"/>
    <col min="10" max="10" width="10.7109375" style="35" customWidth="1"/>
    <col min="11" max="16384" width="15.7109375" style="35"/>
  </cols>
  <sheetData>
    <row r="1" spans="1:8" s="33" customFormat="1" ht="17.25" customHeight="1" x14ac:dyDescent="0.25">
      <c r="A1" s="78" t="s">
        <v>141</v>
      </c>
      <c r="F1" s="34"/>
      <c r="H1" s="172" t="str">
        <f>'03 Chapter model'!G1</f>
        <v xml:space="preserve"> </v>
      </c>
    </row>
    <row r="3" spans="1:8" ht="56.25" customHeight="1" x14ac:dyDescent="0.2">
      <c r="A3" s="180" t="s">
        <v>81</v>
      </c>
      <c r="B3" s="180"/>
      <c r="C3" s="180"/>
      <c r="D3" s="180"/>
      <c r="E3" s="180"/>
      <c r="F3" s="180"/>
      <c r="G3" s="180"/>
      <c r="H3" s="180"/>
    </row>
    <row r="4" spans="1:8" ht="13.5" customHeight="1" x14ac:dyDescent="0.2">
      <c r="A4" s="62"/>
      <c r="B4" s="62"/>
      <c r="C4" s="62"/>
      <c r="D4" s="62"/>
      <c r="E4" s="62"/>
      <c r="F4" s="62"/>
      <c r="G4" s="62"/>
      <c r="H4" s="62"/>
    </row>
    <row r="5" spans="1:8" ht="13.5" customHeight="1" x14ac:dyDescent="0.2">
      <c r="A5" s="181" t="s">
        <v>15</v>
      </c>
      <c r="B5" s="182"/>
      <c r="C5" s="63" t="s">
        <v>12</v>
      </c>
      <c r="D5" s="63" t="s">
        <v>28</v>
      </c>
      <c r="F5" s="62"/>
      <c r="G5" s="62" t="s">
        <v>79</v>
      </c>
      <c r="H5" s="60">
        <v>315000</v>
      </c>
    </row>
    <row r="6" spans="1:8" ht="13.5" customHeight="1" x14ac:dyDescent="0.2">
      <c r="A6" s="185" t="s">
        <v>11</v>
      </c>
      <c r="B6" s="186"/>
      <c r="C6" s="64" t="s">
        <v>31</v>
      </c>
      <c r="D6" s="64" t="s">
        <v>29</v>
      </c>
      <c r="F6" s="62"/>
      <c r="G6" s="62" t="s">
        <v>80</v>
      </c>
      <c r="H6" s="100">
        <v>250000</v>
      </c>
    </row>
    <row r="7" spans="1:8" ht="13.5" customHeight="1" x14ac:dyDescent="0.2">
      <c r="A7" s="183" t="s">
        <v>14</v>
      </c>
      <c r="B7" s="184"/>
      <c r="C7" s="65" t="s">
        <v>30</v>
      </c>
      <c r="D7" s="65" t="s">
        <v>13</v>
      </c>
      <c r="F7" s="179" t="s">
        <v>142</v>
      </c>
      <c r="G7" s="179"/>
      <c r="H7" s="60">
        <f>H5-H6</f>
        <v>65000</v>
      </c>
    </row>
    <row r="8" spans="1:8" ht="13.5" customHeight="1" x14ac:dyDescent="0.2">
      <c r="A8" s="40" t="s">
        <v>16</v>
      </c>
      <c r="B8" s="40" t="s">
        <v>17</v>
      </c>
      <c r="C8" s="40" t="s">
        <v>18</v>
      </c>
      <c r="D8" s="40" t="s">
        <v>19</v>
      </c>
      <c r="F8" s="114"/>
      <c r="G8" s="114" t="s">
        <v>9</v>
      </c>
      <c r="H8" s="102"/>
    </row>
    <row r="9" spans="1:8" ht="13.5" customHeight="1" thickBot="1" x14ac:dyDescent="0.25">
      <c r="A9" s="41">
        <v>0</v>
      </c>
      <c r="B9" s="42">
        <v>50000</v>
      </c>
      <c r="C9" s="43">
        <v>0</v>
      </c>
      <c r="D9" s="44">
        <v>0.15</v>
      </c>
      <c r="F9" s="114"/>
      <c r="G9" s="114" t="s">
        <v>48</v>
      </c>
      <c r="H9" s="103"/>
    </row>
    <row r="10" spans="1:8" ht="13.5" customHeight="1" thickTop="1" x14ac:dyDescent="0.2">
      <c r="A10" s="41">
        <v>50000</v>
      </c>
      <c r="B10" s="42">
        <v>75000</v>
      </c>
      <c r="C10" s="43">
        <v>7500</v>
      </c>
      <c r="D10" s="44">
        <v>0.25</v>
      </c>
      <c r="F10" s="75"/>
      <c r="G10" s="75"/>
      <c r="H10" s="138"/>
    </row>
    <row r="11" spans="1:8" ht="13.5" customHeight="1" x14ac:dyDescent="0.2">
      <c r="A11" s="41">
        <v>75000</v>
      </c>
      <c r="B11" s="42">
        <v>100000</v>
      </c>
      <c r="C11" s="43">
        <v>13750</v>
      </c>
      <c r="D11" s="44">
        <v>0.34</v>
      </c>
      <c r="F11" s="114"/>
      <c r="G11" s="115" t="s">
        <v>82</v>
      </c>
      <c r="H11" s="104"/>
    </row>
    <row r="12" spans="1:8" ht="13.5" customHeight="1" x14ac:dyDescent="0.2">
      <c r="A12" s="41">
        <v>100000</v>
      </c>
      <c r="B12" s="42">
        <v>335000</v>
      </c>
      <c r="C12" s="43">
        <v>22250</v>
      </c>
      <c r="D12" s="44">
        <v>0.39</v>
      </c>
      <c r="F12" s="114"/>
      <c r="G12" s="115" t="s">
        <v>85</v>
      </c>
      <c r="H12" s="104"/>
    </row>
    <row r="13" spans="1:8" ht="13.5" customHeight="1" x14ac:dyDescent="0.2">
      <c r="A13" s="41">
        <v>335000</v>
      </c>
      <c r="B13" s="42">
        <v>10000000</v>
      </c>
      <c r="C13" s="43">
        <v>113900</v>
      </c>
      <c r="D13" s="44">
        <v>0.34</v>
      </c>
      <c r="F13" s="114"/>
      <c r="G13" s="115" t="s">
        <v>8</v>
      </c>
      <c r="H13" s="105"/>
    </row>
    <row r="14" spans="1:8" ht="13.5" customHeight="1" x14ac:dyDescent="0.2">
      <c r="A14" s="41">
        <v>10000000</v>
      </c>
      <c r="B14" s="42">
        <v>15000000</v>
      </c>
      <c r="C14" s="43">
        <v>3400000</v>
      </c>
      <c r="D14" s="44">
        <v>0.35</v>
      </c>
      <c r="F14" s="114"/>
      <c r="G14" s="115" t="s">
        <v>83</v>
      </c>
      <c r="H14" s="104"/>
    </row>
    <row r="15" spans="1:8" ht="13.5" customHeight="1" x14ac:dyDescent="0.2">
      <c r="A15" s="41">
        <v>15000000</v>
      </c>
      <c r="B15" s="42">
        <v>18333333</v>
      </c>
      <c r="C15" s="43">
        <v>5150000</v>
      </c>
      <c r="D15" s="44">
        <v>0.38</v>
      </c>
      <c r="F15" s="114"/>
      <c r="G15" s="115" t="s">
        <v>84</v>
      </c>
      <c r="H15" s="104"/>
    </row>
    <row r="16" spans="1:8" ht="13.5" customHeight="1" x14ac:dyDescent="0.2">
      <c r="A16" s="47">
        <v>18333333</v>
      </c>
      <c r="B16" s="48" t="s">
        <v>10</v>
      </c>
      <c r="C16" s="49">
        <v>6416667</v>
      </c>
      <c r="D16" s="50">
        <v>0.35</v>
      </c>
      <c r="F16" s="114"/>
      <c r="G16" s="115" t="s">
        <v>86</v>
      </c>
      <c r="H16" s="105"/>
    </row>
    <row r="17" spans="1:8" ht="13.5" customHeight="1" x14ac:dyDescent="0.2">
      <c r="A17" s="96"/>
      <c r="B17" s="96"/>
      <c r="C17" s="96"/>
      <c r="D17" s="96"/>
      <c r="E17" s="96"/>
      <c r="H17" s="101"/>
    </row>
    <row r="18" spans="1:8" ht="12.75" customHeight="1" x14ac:dyDescent="0.2">
      <c r="A18" s="96" t="s">
        <v>98</v>
      </c>
      <c r="E18" s="96"/>
      <c r="F18" s="75"/>
      <c r="G18" s="75" t="s">
        <v>79</v>
      </c>
      <c r="H18" s="112">
        <f>H5</f>
        <v>315000</v>
      </c>
    </row>
    <row r="19" spans="1:8" ht="12.75" customHeight="1" x14ac:dyDescent="0.2">
      <c r="A19" s="36" t="s">
        <v>88</v>
      </c>
      <c r="E19" s="96"/>
      <c r="F19" s="75"/>
      <c r="G19" s="75" t="s">
        <v>80</v>
      </c>
      <c r="H19" s="113">
        <f>H6</f>
        <v>250000</v>
      </c>
    </row>
    <row r="20" spans="1:8" ht="12.75" customHeight="1" x14ac:dyDescent="0.2">
      <c r="A20" s="96" t="s">
        <v>143</v>
      </c>
      <c r="E20" s="96"/>
      <c r="F20" s="179" t="s">
        <v>142</v>
      </c>
      <c r="G20" s="179"/>
      <c r="H20" s="60">
        <f>H18-H19</f>
        <v>65000</v>
      </c>
    </row>
    <row r="21" spans="1:8" ht="12.75" customHeight="1" x14ac:dyDescent="0.2">
      <c r="A21" s="36" t="s">
        <v>144</v>
      </c>
      <c r="E21" s="96"/>
      <c r="F21" s="106"/>
      <c r="G21" s="106" t="s">
        <v>9</v>
      </c>
      <c r="H21" s="107">
        <f>H28</f>
        <v>11250</v>
      </c>
    </row>
    <row r="22" spans="1:8" ht="12.75" customHeight="1" thickBot="1" x14ac:dyDescent="0.25">
      <c r="A22" s="36" t="s">
        <v>147</v>
      </c>
      <c r="E22" s="96"/>
      <c r="F22" s="106"/>
      <c r="G22" s="106" t="s">
        <v>48</v>
      </c>
      <c r="H22" s="108">
        <f>H20-H21</f>
        <v>53750</v>
      </c>
    </row>
    <row r="23" spans="1:8" ht="12.75" customHeight="1" thickTop="1" x14ac:dyDescent="0.2">
      <c r="A23" s="96" t="s">
        <v>149</v>
      </c>
      <c r="E23" s="96"/>
      <c r="F23" s="106"/>
      <c r="G23" s="75"/>
      <c r="H23" s="138"/>
    </row>
    <row r="24" spans="1:8" ht="12.75" customHeight="1" x14ac:dyDescent="0.2">
      <c r="A24" s="36" t="s">
        <v>148</v>
      </c>
      <c r="B24" s="96"/>
      <c r="C24" s="96"/>
      <c r="D24" s="96"/>
      <c r="E24" s="96"/>
      <c r="F24" s="106"/>
      <c r="G24" s="109" t="s">
        <v>82</v>
      </c>
      <c r="H24" s="110">
        <f>VLOOKUP(H20,A9:D16,3)</f>
        <v>7500</v>
      </c>
    </row>
    <row r="25" spans="1:8" ht="12.75" customHeight="1" x14ac:dyDescent="0.2">
      <c r="A25" s="36" t="s">
        <v>146</v>
      </c>
      <c r="B25" s="96"/>
      <c r="C25" s="96"/>
      <c r="D25" s="96"/>
      <c r="E25" s="96"/>
      <c r="F25" s="106"/>
      <c r="G25" s="109" t="s">
        <v>85</v>
      </c>
      <c r="H25" s="110">
        <f>H20-VLOOKUP(H20,A9:D16,1)</f>
        <v>15000</v>
      </c>
    </row>
    <row r="26" spans="1:8" ht="12.75" customHeight="1" x14ac:dyDescent="0.2">
      <c r="A26" s="36" t="s">
        <v>145</v>
      </c>
      <c r="B26" s="96"/>
      <c r="C26" s="96"/>
      <c r="D26" s="96"/>
      <c r="E26" s="96"/>
      <c r="F26" s="106"/>
      <c r="G26" s="109" t="s">
        <v>8</v>
      </c>
      <c r="H26" s="111">
        <f>VLOOKUP(H20,A9:D16,4)</f>
        <v>0.25</v>
      </c>
    </row>
    <row r="27" spans="1:8" ht="12.75" customHeight="1" x14ac:dyDescent="0.2">
      <c r="A27" s="96" t="s">
        <v>89</v>
      </c>
      <c r="B27" s="96"/>
      <c r="C27" s="96"/>
      <c r="D27" s="96"/>
      <c r="E27" s="96"/>
      <c r="F27" s="106"/>
      <c r="G27" s="109" t="s">
        <v>87</v>
      </c>
      <c r="H27" s="110">
        <f>H25*H26</f>
        <v>3750</v>
      </c>
    </row>
    <row r="28" spans="1:8" ht="12.75" customHeight="1" x14ac:dyDescent="0.25">
      <c r="A28" s="36" t="s">
        <v>100</v>
      </c>
      <c r="B28" s="96"/>
      <c r="C28" s="96"/>
      <c r="D28" s="96"/>
      <c r="E28" s="96"/>
      <c r="F28" s="106"/>
      <c r="G28" s="109" t="s">
        <v>84</v>
      </c>
      <c r="H28" s="110">
        <f>H24+H27</f>
        <v>11250</v>
      </c>
    </row>
    <row r="29" spans="1:8" ht="12.75" customHeight="1" x14ac:dyDescent="0.2">
      <c r="A29" s="36" t="s">
        <v>101</v>
      </c>
      <c r="B29" s="96"/>
      <c r="C29" s="96"/>
      <c r="D29" s="96"/>
      <c r="E29" s="96"/>
      <c r="F29" s="106"/>
      <c r="G29" s="109" t="s">
        <v>86</v>
      </c>
      <c r="H29" s="111">
        <f>H28/H20</f>
        <v>0.17307692307692307</v>
      </c>
    </row>
    <row r="30" spans="1:8" ht="12.75" customHeight="1" x14ac:dyDescent="0.2">
      <c r="A30" s="36" t="s">
        <v>90</v>
      </c>
      <c r="B30" s="96"/>
      <c r="C30" s="96"/>
      <c r="D30" s="96"/>
      <c r="E30" s="96"/>
      <c r="F30" s="96"/>
      <c r="G30" s="96"/>
      <c r="H30" s="96"/>
    </row>
    <row r="31" spans="1:8" ht="12.75" customHeight="1" x14ac:dyDescent="0.2">
      <c r="A31" s="96" t="s">
        <v>102</v>
      </c>
      <c r="B31" s="96"/>
      <c r="C31" s="96"/>
      <c r="D31" s="96"/>
      <c r="E31" s="96"/>
      <c r="F31" s="96"/>
      <c r="G31" s="96"/>
      <c r="H31" s="96"/>
    </row>
    <row r="32" spans="1:8" ht="12.75" customHeight="1" x14ac:dyDescent="0.2">
      <c r="A32" s="96" t="s">
        <v>96</v>
      </c>
      <c r="B32" s="96"/>
      <c r="C32" s="96"/>
      <c r="D32" s="96"/>
      <c r="E32" s="96"/>
      <c r="F32" s="96"/>
      <c r="G32" s="96"/>
      <c r="H32" s="96"/>
    </row>
    <row r="33" spans="1:8" ht="12.75" customHeight="1" x14ac:dyDescent="0.2">
      <c r="A33" s="96" t="s">
        <v>91</v>
      </c>
      <c r="B33" s="96"/>
      <c r="C33" s="96"/>
      <c r="D33" s="96"/>
      <c r="E33" s="96"/>
      <c r="F33" s="96"/>
      <c r="G33" s="96"/>
      <c r="H33" s="96"/>
    </row>
    <row r="34" spans="1:8" ht="12.75" customHeight="1" x14ac:dyDescent="0.2">
      <c r="A34" s="96" t="s">
        <v>162</v>
      </c>
      <c r="B34" s="96"/>
      <c r="C34" s="96"/>
      <c r="D34" s="96"/>
      <c r="E34" s="96"/>
      <c r="F34" s="96"/>
      <c r="G34" s="96"/>
      <c r="H34" s="96"/>
    </row>
    <row r="35" spans="1:8" ht="12.75" customHeight="1" x14ac:dyDescent="0.2">
      <c r="A35" s="96" t="s">
        <v>92</v>
      </c>
      <c r="B35" s="96"/>
      <c r="C35" s="96"/>
      <c r="D35" s="96"/>
      <c r="E35" s="96"/>
      <c r="F35" s="96"/>
      <c r="G35" s="96"/>
      <c r="H35" s="96"/>
    </row>
    <row r="36" spans="1:8" ht="12.75" customHeight="1" x14ac:dyDescent="0.2">
      <c r="A36" s="96" t="s">
        <v>93</v>
      </c>
      <c r="B36" s="96"/>
      <c r="C36" s="96"/>
      <c r="D36" s="96"/>
      <c r="E36" s="96"/>
      <c r="F36" s="96"/>
      <c r="G36" s="96"/>
      <c r="H36" s="96"/>
    </row>
    <row r="37" spans="1:8" ht="12.75" customHeight="1" x14ac:dyDescent="0.2">
      <c r="A37" s="96" t="s">
        <v>94</v>
      </c>
      <c r="B37" s="96"/>
      <c r="C37" s="96"/>
      <c r="D37" s="96"/>
      <c r="E37" s="96"/>
      <c r="F37" s="96"/>
      <c r="G37" s="96"/>
      <c r="H37" s="96"/>
    </row>
    <row r="38" spans="1:8" ht="12.75" customHeight="1" x14ac:dyDescent="0.2">
      <c r="A38" s="96" t="s">
        <v>97</v>
      </c>
      <c r="B38" s="96"/>
      <c r="C38" s="96"/>
      <c r="D38" s="96"/>
      <c r="E38" s="96"/>
      <c r="F38" s="96"/>
      <c r="G38" s="96"/>
      <c r="H38" s="96"/>
    </row>
    <row r="39" spans="1:8" ht="12.75" customHeight="1" x14ac:dyDescent="0.2">
      <c r="A39" s="96"/>
      <c r="B39" s="96"/>
      <c r="C39" s="96"/>
      <c r="D39" s="96"/>
      <c r="E39" s="96"/>
      <c r="F39" s="96"/>
      <c r="G39" s="96"/>
      <c r="H39" s="96"/>
    </row>
    <row r="40" spans="1:8" ht="12.75" customHeight="1" x14ac:dyDescent="0.2">
      <c r="A40" s="96" t="s">
        <v>95</v>
      </c>
      <c r="B40" s="96"/>
      <c r="C40" s="96"/>
      <c r="D40" s="96"/>
      <c r="E40" s="96"/>
      <c r="F40" s="96"/>
      <c r="G40" s="96"/>
      <c r="H40" s="96"/>
    </row>
    <row r="41" spans="1:8" ht="12.75" customHeight="1" x14ac:dyDescent="0.2">
      <c r="A41" s="36" t="s">
        <v>120</v>
      </c>
      <c r="B41" s="96"/>
      <c r="C41" s="96"/>
      <c r="D41" s="96"/>
      <c r="E41" s="96"/>
      <c r="F41" s="96"/>
      <c r="G41" s="96"/>
      <c r="H41" s="96"/>
    </row>
    <row r="42" spans="1:8" ht="12.75" customHeight="1" x14ac:dyDescent="0.2">
      <c r="A42" s="36" t="s">
        <v>99</v>
      </c>
      <c r="B42" s="96"/>
      <c r="C42" s="96"/>
      <c r="D42" s="96"/>
      <c r="E42" s="96"/>
      <c r="F42" s="96"/>
      <c r="G42" s="96"/>
      <c r="H42" s="96"/>
    </row>
    <row r="43" spans="1:8" ht="12.75" customHeight="1" x14ac:dyDescent="0.2">
      <c r="A43" s="96"/>
      <c r="B43" s="96"/>
      <c r="C43" s="96"/>
      <c r="D43" s="96"/>
      <c r="E43" s="96"/>
      <c r="F43" s="96"/>
      <c r="G43" s="96"/>
      <c r="H43" s="96"/>
    </row>
    <row r="44" spans="1:8" ht="12.75" customHeight="1" x14ac:dyDescent="0.2">
      <c r="A44" s="96"/>
      <c r="B44" s="96"/>
      <c r="C44" s="96"/>
      <c r="D44" s="96"/>
      <c r="E44" s="96"/>
      <c r="F44" s="96"/>
      <c r="G44" s="96"/>
      <c r="H44" s="96"/>
    </row>
    <row r="45" spans="1:8" ht="12.75" customHeight="1" x14ac:dyDescent="0.2">
      <c r="A45" s="96"/>
      <c r="B45" s="96"/>
      <c r="C45" s="96"/>
      <c r="D45" s="96"/>
      <c r="E45" s="96"/>
      <c r="F45" s="96"/>
      <c r="G45" s="96"/>
      <c r="H45" s="96"/>
    </row>
    <row r="46" spans="1:8" ht="12.75" customHeight="1" x14ac:dyDescent="0.2">
      <c r="A46" s="96"/>
      <c r="B46" s="96"/>
      <c r="C46" s="96"/>
      <c r="D46" s="96"/>
      <c r="E46" s="96"/>
      <c r="F46" s="96"/>
      <c r="G46" s="96"/>
      <c r="H46" s="96"/>
    </row>
    <row r="47" spans="1:8" ht="12.75" customHeight="1" x14ac:dyDescent="0.2">
      <c r="A47" s="96"/>
      <c r="B47" s="96"/>
      <c r="C47" s="96"/>
      <c r="D47" s="96"/>
      <c r="E47" s="96"/>
      <c r="F47" s="96"/>
      <c r="G47" s="96"/>
      <c r="H47" s="96"/>
    </row>
    <row r="48" spans="1:8" ht="12.75" customHeight="1" x14ac:dyDescent="0.2">
      <c r="A48" s="96"/>
      <c r="B48" s="96"/>
      <c r="C48" s="96"/>
      <c r="D48" s="96"/>
      <c r="E48" s="96"/>
      <c r="F48" s="96"/>
      <c r="G48" s="96"/>
      <c r="H48" s="96"/>
    </row>
    <row r="49" spans="1:8" ht="12.75" customHeight="1" x14ac:dyDescent="0.2">
      <c r="A49" s="96"/>
      <c r="B49" s="96"/>
      <c r="C49" s="96"/>
      <c r="D49" s="96"/>
      <c r="E49" s="96"/>
      <c r="F49" s="96"/>
      <c r="G49" s="96"/>
      <c r="H49" s="96"/>
    </row>
    <row r="50" spans="1:8" ht="12.75" customHeight="1" x14ac:dyDescent="0.2">
      <c r="A50" s="96"/>
      <c r="B50" s="96"/>
      <c r="C50" s="96"/>
      <c r="D50" s="96"/>
      <c r="E50" s="96"/>
      <c r="F50" s="96"/>
      <c r="G50" s="96"/>
      <c r="H50" s="96"/>
    </row>
    <row r="51" spans="1:8" ht="13.5" customHeight="1" x14ac:dyDescent="0.2">
      <c r="A51" s="96"/>
      <c r="B51" s="96"/>
      <c r="C51" s="96"/>
      <c r="D51" s="96"/>
      <c r="E51" s="96"/>
      <c r="F51" s="96"/>
      <c r="G51" s="96"/>
      <c r="H51" s="96"/>
    </row>
    <row r="52" spans="1:8" ht="13.5" customHeight="1" x14ac:dyDescent="0.2">
      <c r="A52" s="96"/>
      <c r="B52" s="96"/>
      <c r="C52" s="96"/>
      <c r="D52" s="96"/>
      <c r="E52" s="96"/>
      <c r="F52" s="96"/>
      <c r="G52" s="96"/>
      <c r="H52" s="96"/>
    </row>
    <row r="53" spans="1:8" ht="13.5" customHeight="1" x14ac:dyDescent="0.2">
      <c r="A53" s="96"/>
      <c r="B53" s="96"/>
      <c r="C53" s="96"/>
      <c r="D53" s="96"/>
      <c r="E53" s="96"/>
      <c r="F53" s="96"/>
      <c r="G53" s="96"/>
      <c r="H53" s="96"/>
    </row>
    <row r="54" spans="1:8" x14ac:dyDescent="0.2">
      <c r="A54" s="101"/>
      <c r="B54" s="101"/>
      <c r="C54" s="101"/>
      <c r="D54" s="101"/>
      <c r="E54" s="101"/>
      <c r="F54" s="101"/>
      <c r="G54" s="101"/>
      <c r="H54" s="101"/>
    </row>
    <row r="55" spans="1:8" x14ac:dyDescent="0.2">
      <c r="A55" s="42"/>
      <c r="D55" s="42"/>
      <c r="E55" s="51"/>
    </row>
    <row r="56" spans="1:8" x14ac:dyDescent="0.2">
      <c r="A56" s="42"/>
      <c r="D56" s="42"/>
      <c r="E56" s="51"/>
    </row>
    <row r="57" spans="1:8" x14ac:dyDescent="0.2">
      <c r="A57" s="42"/>
      <c r="D57" s="42"/>
      <c r="E57" s="51"/>
    </row>
    <row r="58" spans="1:8" x14ac:dyDescent="0.2">
      <c r="A58" s="42"/>
      <c r="D58" s="42"/>
      <c r="E58" s="51"/>
    </row>
    <row r="59" spans="1:8" x14ac:dyDescent="0.2">
      <c r="A59" s="42"/>
      <c r="D59" s="42"/>
      <c r="E59" s="51"/>
    </row>
    <row r="60" spans="1:8" x14ac:dyDescent="0.2">
      <c r="A60" s="42"/>
      <c r="D60" s="42"/>
      <c r="E60" s="51"/>
    </row>
    <row r="61" spans="1:8" x14ac:dyDescent="0.2">
      <c r="A61" s="42"/>
      <c r="D61" s="42"/>
      <c r="E61" s="51"/>
    </row>
    <row r="62" spans="1:8" x14ac:dyDescent="0.2">
      <c r="A62" s="42"/>
      <c r="D62" s="42"/>
      <c r="E62" s="51"/>
    </row>
    <row r="63" spans="1:8" x14ac:dyDescent="0.2">
      <c r="A63" s="42"/>
      <c r="B63" s="42"/>
      <c r="C63" s="42"/>
      <c r="D63" s="45"/>
      <c r="E63" s="45"/>
    </row>
    <row r="64" spans="1:8" x14ac:dyDescent="0.2">
      <c r="A64" s="42"/>
      <c r="B64" s="42"/>
      <c r="C64" s="42"/>
      <c r="D64" s="45"/>
      <c r="E64" s="45"/>
    </row>
    <row r="65" spans="1:5" x14ac:dyDescent="0.2">
      <c r="A65" s="52"/>
      <c r="B65" s="42"/>
      <c r="C65" s="42"/>
      <c r="D65" s="45"/>
      <c r="E65" s="45"/>
    </row>
    <row r="66" spans="1:5" x14ac:dyDescent="0.2">
      <c r="A66" s="53"/>
      <c r="B66" s="42"/>
      <c r="C66" s="42"/>
      <c r="D66" s="45"/>
      <c r="E66" s="45"/>
    </row>
    <row r="67" spans="1:5" x14ac:dyDescent="0.2">
      <c r="A67" s="36"/>
      <c r="B67" s="42"/>
      <c r="C67" s="42"/>
      <c r="D67" s="45"/>
      <c r="E67" s="45"/>
    </row>
    <row r="68" spans="1:5" x14ac:dyDescent="0.2">
      <c r="A68" s="36"/>
      <c r="B68" s="42"/>
      <c r="C68" s="42"/>
      <c r="D68" s="45"/>
      <c r="E68" s="45"/>
    </row>
    <row r="69" spans="1:5" x14ac:dyDescent="0.2">
      <c r="A69" s="36"/>
      <c r="B69" s="42"/>
      <c r="C69" s="52"/>
      <c r="D69" s="45"/>
      <c r="E69" s="45"/>
    </row>
    <row r="70" spans="1:5" x14ac:dyDescent="0.2">
      <c r="A70" s="36"/>
      <c r="B70" s="42"/>
      <c r="C70" s="52"/>
      <c r="D70" s="45"/>
      <c r="E70" s="45"/>
    </row>
    <row r="71" spans="1:5" x14ac:dyDescent="0.2">
      <c r="A71" s="36"/>
      <c r="B71" s="42"/>
      <c r="C71" s="52"/>
      <c r="D71" s="45"/>
      <c r="E71" s="45"/>
    </row>
    <row r="72" spans="1:5" x14ac:dyDescent="0.2">
      <c r="A72" s="36"/>
      <c r="B72" s="42"/>
      <c r="C72" s="52"/>
      <c r="D72" s="45"/>
      <c r="E72" s="45"/>
    </row>
    <row r="73" spans="1:5" x14ac:dyDescent="0.2">
      <c r="B73" s="42"/>
      <c r="C73" s="52"/>
      <c r="D73" s="45"/>
      <c r="E73" s="45"/>
    </row>
    <row r="74" spans="1:5" x14ac:dyDescent="0.2">
      <c r="A74" s="42"/>
      <c r="B74" s="52"/>
      <c r="D74" s="45"/>
      <c r="E74" s="45"/>
    </row>
    <row r="75" spans="1:5" x14ac:dyDescent="0.2">
      <c r="A75" s="42"/>
      <c r="B75" s="52"/>
      <c r="D75" s="45"/>
      <c r="E75" s="45"/>
    </row>
    <row r="76" spans="1:5" x14ac:dyDescent="0.2">
      <c r="B76" s="46"/>
      <c r="D76" s="45"/>
      <c r="E76" s="45"/>
    </row>
    <row r="77" spans="1:5" x14ac:dyDescent="0.2">
      <c r="A77" s="42"/>
      <c r="B77" s="54"/>
      <c r="D77" s="45"/>
      <c r="E77" s="45"/>
    </row>
    <row r="78" spans="1:5" x14ac:dyDescent="0.2">
      <c r="A78" s="55"/>
      <c r="B78" s="54"/>
      <c r="D78" s="45"/>
      <c r="E78" s="45"/>
    </row>
    <row r="79" spans="1:5" x14ac:dyDescent="0.2">
      <c r="D79" s="45"/>
      <c r="E79" s="45"/>
    </row>
    <row r="80" spans="1:5" x14ac:dyDescent="0.2">
      <c r="B80" s="56"/>
      <c r="D80" s="45"/>
      <c r="E80" s="45"/>
    </row>
    <row r="81" spans="1:5" x14ac:dyDescent="0.2">
      <c r="B81" s="57"/>
      <c r="D81" s="45"/>
      <c r="E81" s="45"/>
    </row>
    <row r="82" spans="1:5" x14ac:dyDescent="0.2">
      <c r="D82" s="45"/>
      <c r="E82" s="45"/>
    </row>
    <row r="83" spans="1:5" x14ac:dyDescent="0.2">
      <c r="A83" s="42"/>
      <c r="B83" s="42"/>
      <c r="C83" s="42"/>
      <c r="D83" s="45"/>
      <c r="E83" s="45"/>
    </row>
    <row r="84" spans="1:5" x14ac:dyDescent="0.2">
      <c r="A84" s="42"/>
      <c r="B84" s="42"/>
      <c r="C84" s="42"/>
      <c r="D84" s="45"/>
      <c r="E84" s="45"/>
    </row>
    <row r="85" spans="1:5" x14ac:dyDescent="0.2">
      <c r="A85" s="42"/>
      <c r="B85" s="42"/>
      <c r="C85" s="42"/>
      <c r="D85" s="45"/>
      <c r="E85" s="45"/>
    </row>
    <row r="86" spans="1:5" x14ac:dyDescent="0.2">
      <c r="A86" s="42"/>
      <c r="B86" s="42"/>
      <c r="C86" s="42"/>
      <c r="D86" s="45"/>
      <c r="E86" s="45"/>
    </row>
    <row r="87" spans="1:5" x14ac:dyDescent="0.2">
      <c r="A87" s="42"/>
      <c r="B87" s="42"/>
      <c r="C87" s="42"/>
      <c r="D87" s="45"/>
      <c r="E87" s="45"/>
    </row>
    <row r="88" spans="1:5" x14ac:dyDescent="0.2">
      <c r="A88" s="42"/>
      <c r="B88" s="42"/>
      <c r="C88" s="42"/>
      <c r="D88" s="45"/>
      <c r="E88" s="45"/>
    </row>
    <row r="89" spans="1:5" x14ac:dyDescent="0.2">
      <c r="A89" s="42"/>
      <c r="B89" s="42"/>
      <c r="C89" s="42"/>
      <c r="D89" s="45"/>
      <c r="E89" s="45"/>
    </row>
    <row r="90" spans="1:5" x14ac:dyDescent="0.2">
      <c r="A90" s="42"/>
      <c r="B90" s="42"/>
      <c r="C90" s="42"/>
      <c r="D90" s="45"/>
      <c r="E90" s="45"/>
    </row>
    <row r="91" spans="1:5" x14ac:dyDescent="0.2">
      <c r="A91" s="42"/>
      <c r="B91" s="42"/>
      <c r="C91" s="42"/>
      <c r="D91" s="45"/>
      <c r="E91" s="45"/>
    </row>
    <row r="92" spans="1:5" x14ac:dyDescent="0.2">
      <c r="A92" s="42"/>
      <c r="B92" s="42"/>
      <c r="C92" s="42"/>
      <c r="D92" s="45"/>
      <c r="E92" s="45"/>
    </row>
    <row r="93" spans="1:5" x14ac:dyDescent="0.2">
      <c r="A93" s="42"/>
      <c r="B93" s="42"/>
      <c r="C93" s="42"/>
      <c r="D93" s="45"/>
      <c r="E93" s="45"/>
    </row>
    <row r="94" spans="1:5" x14ac:dyDescent="0.2">
      <c r="A94" s="42"/>
      <c r="B94" s="42"/>
      <c r="C94" s="42"/>
      <c r="D94" s="45"/>
      <c r="E94" s="45"/>
    </row>
    <row r="95" spans="1:5" x14ac:dyDescent="0.2">
      <c r="A95" s="42"/>
      <c r="B95" s="42"/>
      <c r="C95" s="42"/>
      <c r="D95" s="45"/>
      <c r="E95" s="45"/>
    </row>
    <row r="96" spans="1:5" x14ac:dyDescent="0.2">
      <c r="A96" s="42"/>
      <c r="B96" s="42"/>
      <c r="C96" s="42"/>
      <c r="D96" s="45"/>
      <c r="E96" s="45"/>
    </row>
    <row r="97" spans="1:5" x14ac:dyDescent="0.2">
      <c r="A97" s="36"/>
      <c r="B97" s="42"/>
      <c r="C97" s="42"/>
      <c r="D97" s="45"/>
      <c r="E97" s="45"/>
    </row>
    <row r="98" spans="1:5" x14ac:dyDescent="0.2">
      <c r="A98" s="36"/>
      <c r="B98" s="42"/>
      <c r="C98" s="42"/>
      <c r="D98" s="45"/>
      <c r="E98" s="45"/>
    </row>
    <row r="99" spans="1:5" x14ac:dyDescent="0.2">
      <c r="A99" s="36"/>
      <c r="B99" s="42"/>
      <c r="C99" s="42"/>
      <c r="D99" s="45"/>
      <c r="E99" s="45"/>
    </row>
    <row r="100" spans="1:5" x14ac:dyDescent="0.2">
      <c r="B100" s="42"/>
      <c r="C100" s="42"/>
      <c r="D100" s="45"/>
      <c r="E100" s="45"/>
    </row>
    <row r="101" spans="1:5" x14ac:dyDescent="0.2">
      <c r="B101" s="42"/>
      <c r="C101" s="42"/>
      <c r="D101" s="45"/>
      <c r="E101" s="45"/>
    </row>
    <row r="102" spans="1:5" x14ac:dyDescent="0.2">
      <c r="B102" s="42"/>
      <c r="C102" s="42"/>
      <c r="D102" s="45"/>
      <c r="E102" s="45"/>
    </row>
    <row r="103" spans="1:5" x14ac:dyDescent="0.2">
      <c r="A103" s="58"/>
      <c r="B103" s="42"/>
      <c r="C103" s="42"/>
      <c r="D103" s="45"/>
      <c r="E103" s="45"/>
    </row>
    <row r="104" spans="1:5" x14ac:dyDescent="0.2">
      <c r="A104" s="37"/>
      <c r="B104" s="42"/>
      <c r="C104" s="42"/>
      <c r="D104" s="45"/>
      <c r="E104" s="45"/>
    </row>
    <row r="105" spans="1:5" x14ac:dyDescent="0.2">
      <c r="A105" s="37"/>
      <c r="B105" s="42"/>
      <c r="C105" s="42"/>
      <c r="D105" s="45"/>
      <c r="E105" s="45"/>
    </row>
    <row r="107" spans="1:5" x14ac:dyDescent="0.2">
      <c r="A107" s="39"/>
      <c r="C107" s="59"/>
    </row>
    <row r="108" spans="1:5" x14ac:dyDescent="0.2">
      <c r="A108" s="39"/>
      <c r="B108" s="39"/>
      <c r="C108" s="60"/>
    </row>
    <row r="109" spans="1:5" x14ac:dyDescent="0.2">
      <c r="A109" s="39"/>
      <c r="C109" s="61"/>
    </row>
    <row r="110" spans="1:5" x14ac:dyDescent="0.2">
      <c r="A110" s="39"/>
      <c r="B110" s="39"/>
      <c r="C110" s="39"/>
      <c r="D110" s="39"/>
    </row>
    <row r="111" spans="1:5" x14ac:dyDescent="0.2">
      <c r="A111" s="36"/>
    </row>
    <row r="112" spans="1:5"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sheetData>
  <mergeCells count="6">
    <mergeCell ref="F20:G20"/>
    <mergeCell ref="A3:H3"/>
    <mergeCell ref="A5:B5"/>
    <mergeCell ref="A7:B7"/>
    <mergeCell ref="A6:B6"/>
    <mergeCell ref="F7:G7"/>
  </mergeCells>
  <phoneticPr fontId="2" type="noConversion"/>
  <pageMargins left="0.6" right="0.6" top="0.5" bottom="0.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2.75" x14ac:dyDescent="0.2"/>
  <cols>
    <col min="2" max="2" width="11.140625" customWidth="1"/>
    <col min="3" max="3" width="14.85546875" customWidth="1"/>
  </cols>
  <sheetData>
    <row r="1" spans="1:7" ht="16.5" x14ac:dyDescent="0.25">
      <c r="A1" s="79" t="s">
        <v>121</v>
      </c>
      <c r="G1" s="172" t="str">
        <f>'03 Chapter model'!G1</f>
        <v xml:space="preserve"> </v>
      </c>
    </row>
    <row r="2" spans="1:7" x14ac:dyDescent="0.2">
      <c r="A2" s="80" t="s">
        <v>61</v>
      </c>
    </row>
    <row r="4" spans="1:7" ht="15.75" x14ac:dyDescent="0.25">
      <c r="A4" s="117" t="s">
        <v>160</v>
      </c>
    </row>
    <row r="6" spans="1:7" x14ac:dyDescent="0.2">
      <c r="A6" s="35" t="s">
        <v>150</v>
      </c>
      <c r="C6" s="81"/>
      <c r="D6" s="136">
        <v>810</v>
      </c>
    </row>
    <row r="7" spans="1:7" x14ac:dyDescent="0.2">
      <c r="A7" s="35" t="s">
        <v>151</v>
      </c>
      <c r="C7" s="81"/>
      <c r="D7" s="136">
        <v>220</v>
      </c>
    </row>
    <row r="8" spans="1:7" ht="13.5" thickBot="1" x14ac:dyDescent="0.25">
      <c r="A8" s="35"/>
      <c r="C8" s="81"/>
      <c r="D8" s="136"/>
    </row>
    <row r="9" spans="1:7" ht="13.5" thickBot="1" x14ac:dyDescent="0.25">
      <c r="A9" s="84" t="s">
        <v>62</v>
      </c>
      <c r="B9" s="82"/>
      <c r="C9" s="83"/>
      <c r="D9" s="137">
        <f>D6-D7</f>
        <v>590</v>
      </c>
      <c r="E9" s="116"/>
    </row>
    <row r="11" spans="1:7" ht="15.75" x14ac:dyDescent="0.25">
      <c r="A11" s="117" t="s">
        <v>161</v>
      </c>
    </row>
    <row r="13" spans="1:7" x14ac:dyDescent="0.2">
      <c r="A13" s="35" t="s">
        <v>150</v>
      </c>
      <c r="C13" s="81"/>
      <c r="D13" s="136">
        <f>D6</f>
        <v>810</v>
      </c>
    </row>
    <row r="14" spans="1:7" x14ac:dyDescent="0.2">
      <c r="A14" s="35" t="s">
        <v>151</v>
      </c>
      <c r="C14" s="81"/>
      <c r="D14" s="136">
        <f>D7</f>
        <v>220</v>
      </c>
    </row>
    <row r="15" spans="1:7" x14ac:dyDescent="0.2">
      <c r="A15" s="35" t="s">
        <v>68</v>
      </c>
      <c r="C15" s="81"/>
      <c r="D15" s="136">
        <v>60</v>
      </c>
    </row>
    <row r="16" spans="1:7" ht="13.5" thickBot="1" x14ac:dyDescent="0.25">
      <c r="D16" s="81"/>
    </row>
    <row r="17" spans="1:5" ht="13.5" thickBot="1" x14ac:dyDescent="0.25">
      <c r="A17" s="84" t="s">
        <v>152</v>
      </c>
      <c r="B17" s="82"/>
      <c r="C17" s="83"/>
      <c r="D17" s="137">
        <f>D13-(D14-D15)</f>
        <v>650</v>
      </c>
      <c r="E17" s="116"/>
    </row>
  </sheetData>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zoomScaleSheetLayoutView="100" workbookViewId="0"/>
  </sheetViews>
  <sheetFormatPr defaultRowHeight="12.75" x14ac:dyDescent="0.2"/>
  <cols>
    <col min="1" max="8" width="10.140625" customWidth="1"/>
  </cols>
  <sheetData>
    <row r="1" spans="1:10" ht="16.5" x14ac:dyDescent="0.25">
      <c r="A1" s="79" t="s">
        <v>129</v>
      </c>
      <c r="I1" s="172" t="str">
        <f>'03 Chapter model'!G1</f>
        <v xml:space="preserve"> </v>
      </c>
    </row>
    <row r="2" spans="1:10" x14ac:dyDescent="0.2">
      <c r="A2" s="80" t="s">
        <v>61</v>
      </c>
    </row>
    <row r="4" spans="1:10" ht="63" customHeight="1" x14ac:dyDescent="0.25">
      <c r="A4" s="187" t="s">
        <v>153</v>
      </c>
      <c r="B4" s="187"/>
      <c r="C4" s="187"/>
      <c r="D4" s="187"/>
      <c r="E4" s="187"/>
      <c r="F4" s="187"/>
      <c r="G4" s="187"/>
      <c r="H4" s="187"/>
      <c r="I4" s="187"/>
      <c r="J4" s="119"/>
    </row>
    <row r="6" spans="1:10" ht="15.75" x14ac:dyDescent="0.25">
      <c r="A6" s="95" t="s">
        <v>128</v>
      </c>
      <c r="B6" s="130" t="s">
        <v>154</v>
      </c>
      <c r="C6" s="112"/>
      <c r="D6" s="118"/>
    </row>
    <row r="7" spans="1:10" ht="15.75" x14ac:dyDescent="0.25">
      <c r="A7" s="95" t="s">
        <v>128</v>
      </c>
      <c r="B7" s="134" t="s">
        <v>125</v>
      </c>
      <c r="C7" s="163" t="s">
        <v>124</v>
      </c>
      <c r="D7" s="135">
        <v>5</v>
      </c>
      <c r="E7" s="164" t="s">
        <v>113</v>
      </c>
      <c r="F7" s="131" t="s">
        <v>122</v>
      </c>
      <c r="G7" s="131" t="s">
        <v>123</v>
      </c>
    </row>
    <row r="8" spans="1:10" ht="15.75" x14ac:dyDescent="0.25">
      <c r="A8" s="95" t="s">
        <v>128</v>
      </c>
      <c r="B8" s="135">
        <f>30*(1-0.4)</f>
        <v>18</v>
      </c>
      <c r="C8" s="163" t="s">
        <v>124</v>
      </c>
      <c r="D8" s="135">
        <v>5</v>
      </c>
      <c r="E8" s="164" t="s">
        <v>113</v>
      </c>
      <c r="F8" s="131" t="s">
        <v>127</v>
      </c>
      <c r="G8" s="131" t="s">
        <v>126</v>
      </c>
      <c r="I8" s="131"/>
    </row>
    <row r="9" spans="1:10" ht="16.5" thickBot="1" x14ac:dyDescent="0.3">
      <c r="A9" s="95" t="s">
        <v>128</v>
      </c>
      <c r="B9" s="135">
        <f>B8+D8</f>
        <v>23</v>
      </c>
      <c r="C9" s="164" t="s">
        <v>113</v>
      </c>
      <c r="D9" s="131">
        <f>10+(15-2-3)</f>
        <v>20</v>
      </c>
      <c r="E9" s="132"/>
      <c r="F9" s="133"/>
    </row>
    <row r="10" spans="1:10" ht="16.5" thickBot="1" x14ac:dyDescent="0.3">
      <c r="A10" s="165" t="s">
        <v>128</v>
      </c>
      <c r="B10" s="166">
        <f>B9-D9</f>
        <v>3</v>
      </c>
      <c r="C10" s="120"/>
      <c r="D10" s="121"/>
      <c r="E10" s="38"/>
      <c r="F10" s="35"/>
    </row>
    <row r="11" spans="1:10" x14ac:dyDescent="0.2">
      <c r="A11" s="10"/>
      <c r="B11" s="118"/>
      <c r="C11" s="112"/>
      <c r="D11" s="118"/>
    </row>
    <row r="12" spans="1:10" x14ac:dyDescent="0.2">
      <c r="A12" s="118"/>
      <c r="B12" s="118"/>
      <c r="C12" s="118"/>
      <c r="D12" s="118"/>
    </row>
    <row r="13" spans="1:10" x14ac:dyDescent="0.2">
      <c r="A13" s="10"/>
      <c r="B13" s="118"/>
      <c r="C13" s="112"/>
      <c r="D13" s="118"/>
    </row>
    <row r="14" spans="1:10" x14ac:dyDescent="0.2">
      <c r="A14" s="118"/>
      <c r="B14" s="118"/>
      <c r="C14" s="118"/>
      <c r="D14" s="118"/>
    </row>
  </sheetData>
  <mergeCells count="1">
    <mergeCell ref="A4:I4"/>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03 Chapter model</vt:lpstr>
      <vt:lpstr>TAXES</vt:lpstr>
      <vt:lpstr>3-2</vt:lpstr>
      <vt:lpstr>3-7</vt:lpstr>
      <vt:lpstr>'03 Chapter model'!Print_Area</vt:lpstr>
      <vt:lpstr>TAXES!Print_Area</vt:lpstr>
      <vt:lpstr>table</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maggie foley</cp:lastModifiedBy>
  <cp:lastPrinted>2011-12-08T13:55:59Z</cp:lastPrinted>
  <dcterms:created xsi:type="dcterms:W3CDTF">1999-05-21T04:40:53Z</dcterms:created>
  <dcterms:modified xsi:type="dcterms:W3CDTF">2013-01-08T19:34:14Z</dcterms:modified>
</cp:coreProperties>
</file>